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bookViews>
    <workbookView xWindow="-30" yWindow="0" windowWidth="15150" windowHeight="8520" tabRatio="890" activeTab="4"/>
  </bookViews>
  <sheets>
    <sheet name="説明書" sheetId="59" r:id="rId1"/>
    <sheet name="賞与" sheetId="62" r:id="rId2"/>
    <sheet name="社員明細書" sheetId="58" r:id="rId3"/>
    <sheet name="時給支払明細書" sheetId="3" r:id="rId4"/>
    <sheet name="☆start" sheetId="61" r:id="rId5"/>
    <sheet name="集計表" sheetId="60" r:id="rId6"/>
    <sheet name="時給社員A" sheetId="16" r:id="rId7"/>
    <sheet name="時給社員B" sheetId="32" r:id="rId8"/>
    <sheet name="年末調整用集計" sheetId="63" r:id="rId9"/>
    <sheet name="年調原本" sheetId="64" r:id="rId10"/>
  </sheets>
  <calcPr calcId="145621" fullPrecision="0"/>
</workbook>
</file>

<file path=xl/calcChain.xml><?xml version="1.0" encoding="utf-8"?>
<calcChain xmlns="http://schemas.openxmlformats.org/spreadsheetml/2006/main">
  <c r="AF73" i="64" l="1"/>
  <c r="AE73" i="64"/>
  <c r="AD73" i="64"/>
  <c r="AC73" i="64"/>
  <c r="AB73" i="64"/>
  <c r="AA73" i="64"/>
  <c r="Z73" i="64"/>
  <c r="Y73" i="64"/>
  <c r="W73" i="64"/>
  <c r="V73" i="64"/>
  <c r="U73" i="64"/>
  <c r="O73" i="64"/>
  <c r="N73" i="64"/>
  <c r="M73" i="64"/>
  <c r="L73" i="64"/>
  <c r="K73" i="64"/>
  <c r="J73" i="64"/>
  <c r="I73" i="64"/>
  <c r="H73" i="64"/>
  <c r="F73" i="64"/>
  <c r="E73" i="64"/>
  <c r="D73" i="64"/>
  <c r="AF72" i="64"/>
  <c r="AE72" i="64"/>
  <c r="AD72" i="64"/>
  <c r="AC72" i="64"/>
  <c r="AB72" i="64"/>
  <c r="AA72" i="64"/>
  <c r="Z72" i="64"/>
  <c r="Y72" i="64"/>
  <c r="X72" i="64"/>
  <c r="W72" i="64"/>
  <c r="V72" i="64"/>
  <c r="U72" i="64"/>
  <c r="AG72" i="64"/>
  <c r="O72" i="64"/>
  <c r="N72" i="64"/>
  <c r="M72" i="64"/>
  <c r="L72" i="64"/>
  <c r="K72" i="64"/>
  <c r="J72" i="64"/>
  <c r="I72" i="64"/>
  <c r="H72" i="64"/>
  <c r="G72" i="64"/>
  <c r="F72" i="64"/>
  <c r="E72" i="64"/>
  <c r="D72" i="64"/>
  <c r="P72" i="64" s="1"/>
  <c r="AF71" i="64"/>
  <c r="AE71" i="64"/>
  <c r="AD71" i="64"/>
  <c r="AC71" i="64"/>
  <c r="AB71" i="64"/>
  <c r="AA71" i="64"/>
  <c r="Z71" i="64"/>
  <c r="Y71" i="64"/>
  <c r="X71" i="64"/>
  <c r="W71" i="64"/>
  <c r="V71" i="64"/>
  <c r="U71" i="64"/>
  <c r="AG71" i="64"/>
  <c r="O71" i="64"/>
  <c r="N71" i="64"/>
  <c r="M71" i="64"/>
  <c r="L71" i="64"/>
  <c r="K71" i="64"/>
  <c r="J71" i="64"/>
  <c r="I71" i="64"/>
  <c r="H71" i="64"/>
  <c r="G71" i="64"/>
  <c r="F71" i="64"/>
  <c r="E71" i="64"/>
  <c r="D71" i="64"/>
  <c r="P71" i="64" s="1"/>
  <c r="AF70" i="64"/>
  <c r="AE70" i="64"/>
  <c r="AD70" i="64"/>
  <c r="AC70" i="64"/>
  <c r="AB70" i="64"/>
  <c r="AA70" i="64"/>
  <c r="Z70" i="64"/>
  <c r="Y70" i="64"/>
  <c r="X70" i="64"/>
  <c r="W70" i="64"/>
  <c r="V70" i="64"/>
  <c r="U70" i="64"/>
  <c r="AG70" i="64"/>
  <c r="O70" i="64"/>
  <c r="N70" i="64"/>
  <c r="M70" i="64"/>
  <c r="L70" i="64"/>
  <c r="K70" i="64"/>
  <c r="J70" i="64"/>
  <c r="I70" i="64"/>
  <c r="H70" i="64"/>
  <c r="G70" i="64"/>
  <c r="F70" i="64"/>
  <c r="E70" i="64"/>
  <c r="D70" i="64"/>
  <c r="P70" i="64" s="1"/>
  <c r="AF69" i="64"/>
  <c r="AE69" i="64"/>
  <c r="AD69" i="64"/>
  <c r="AC69" i="64"/>
  <c r="AB69" i="64"/>
  <c r="AA69" i="64"/>
  <c r="Z69" i="64"/>
  <c r="Y69" i="64"/>
  <c r="X69" i="64"/>
  <c r="W69" i="64"/>
  <c r="V69" i="64"/>
  <c r="U69" i="64"/>
  <c r="AG69" i="64"/>
  <c r="O69" i="64"/>
  <c r="N69" i="64"/>
  <c r="M69" i="64"/>
  <c r="L69" i="64"/>
  <c r="K69" i="64"/>
  <c r="J69" i="64"/>
  <c r="I69" i="64"/>
  <c r="H69" i="64"/>
  <c r="G69" i="64"/>
  <c r="F69" i="64"/>
  <c r="E69" i="64"/>
  <c r="D69" i="64"/>
  <c r="P69" i="64" s="1"/>
  <c r="AF68" i="64"/>
  <c r="AE68" i="64"/>
  <c r="AD68" i="64"/>
  <c r="AC68" i="64"/>
  <c r="AB68" i="64"/>
  <c r="AA68" i="64"/>
  <c r="Z68" i="64"/>
  <c r="Y68" i="64"/>
  <c r="X68" i="64"/>
  <c r="W68" i="64"/>
  <c r="V68" i="64"/>
  <c r="U68" i="64"/>
  <c r="AG68" i="64"/>
  <c r="O68" i="64"/>
  <c r="N68" i="64"/>
  <c r="M68" i="64"/>
  <c r="L68" i="64"/>
  <c r="K68" i="64"/>
  <c r="J68" i="64"/>
  <c r="I68" i="64"/>
  <c r="H68" i="64"/>
  <c r="G68" i="64"/>
  <c r="F68" i="64"/>
  <c r="E68" i="64"/>
  <c r="D68" i="64"/>
  <c r="P68" i="64" s="1"/>
  <c r="AF67" i="64"/>
  <c r="AE67" i="64"/>
  <c r="AD67" i="64"/>
  <c r="AC67" i="64"/>
  <c r="AB67" i="64"/>
  <c r="AA67" i="64"/>
  <c r="Z67" i="64"/>
  <c r="Y67" i="64"/>
  <c r="W67" i="64"/>
  <c r="V67" i="64"/>
  <c r="U67" i="64"/>
  <c r="O67" i="64"/>
  <c r="N67" i="64"/>
  <c r="M67" i="64"/>
  <c r="L67" i="64"/>
  <c r="K67" i="64"/>
  <c r="J67" i="64"/>
  <c r="I67" i="64"/>
  <c r="H67" i="64"/>
  <c r="F67" i="64"/>
  <c r="E67" i="64"/>
  <c r="D67" i="64"/>
  <c r="AF66" i="64"/>
  <c r="AE66" i="64"/>
  <c r="AD66" i="64"/>
  <c r="AC66" i="64"/>
  <c r="AB66" i="64"/>
  <c r="AA66" i="64"/>
  <c r="Z66" i="64"/>
  <c r="Y66" i="64"/>
  <c r="X66" i="64"/>
  <c r="W66" i="64"/>
  <c r="V66" i="64"/>
  <c r="U66" i="64"/>
  <c r="AG66" i="64"/>
  <c r="O66" i="64"/>
  <c r="N66" i="64"/>
  <c r="M66" i="64"/>
  <c r="L66" i="64"/>
  <c r="K66" i="64"/>
  <c r="J66" i="64"/>
  <c r="I66" i="64"/>
  <c r="H66" i="64"/>
  <c r="G66" i="64"/>
  <c r="F66" i="64"/>
  <c r="E66" i="64"/>
  <c r="D66" i="64"/>
  <c r="P66" i="64" s="1"/>
  <c r="AF65" i="64"/>
  <c r="AE65" i="64"/>
  <c r="AD65" i="64"/>
  <c r="AC65" i="64"/>
  <c r="AB65" i="64"/>
  <c r="AA65" i="64"/>
  <c r="Z65" i="64"/>
  <c r="Y65" i="64"/>
  <c r="X65" i="64"/>
  <c r="W65" i="64"/>
  <c r="V65" i="64"/>
  <c r="U65" i="64"/>
  <c r="AG65" i="64"/>
  <c r="O65" i="64"/>
  <c r="N65" i="64"/>
  <c r="M65" i="64"/>
  <c r="L65" i="64"/>
  <c r="K65" i="64"/>
  <c r="J65" i="64"/>
  <c r="I65" i="64"/>
  <c r="H65" i="64"/>
  <c r="G65" i="64"/>
  <c r="F65" i="64"/>
  <c r="E65" i="64"/>
  <c r="D65" i="64"/>
  <c r="P65" i="64" s="1"/>
  <c r="AF61" i="64"/>
  <c r="AE61" i="64"/>
  <c r="AD61" i="64"/>
  <c r="AC61" i="64"/>
  <c r="AB61" i="64"/>
  <c r="AA61" i="64"/>
  <c r="Z61" i="64"/>
  <c r="Y61" i="64"/>
  <c r="W61" i="64"/>
  <c r="V61" i="64"/>
  <c r="U61" i="64"/>
  <c r="O61" i="64"/>
  <c r="N61" i="64"/>
  <c r="M61" i="64"/>
  <c r="L61" i="64"/>
  <c r="K61" i="64"/>
  <c r="J61" i="64"/>
  <c r="I61" i="64"/>
  <c r="H61" i="64"/>
  <c r="F61" i="64"/>
  <c r="E61" i="64"/>
  <c r="D61" i="64"/>
  <c r="AF60" i="64"/>
  <c r="AE60" i="64"/>
  <c r="AD60" i="64"/>
  <c r="AC60" i="64"/>
  <c r="AB60" i="64"/>
  <c r="AA60" i="64"/>
  <c r="Z60" i="64"/>
  <c r="Y60" i="64"/>
  <c r="W60" i="64"/>
  <c r="V60" i="64"/>
  <c r="U60" i="64"/>
  <c r="O60" i="64"/>
  <c r="N60" i="64"/>
  <c r="M60" i="64"/>
  <c r="L60" i="64"/>
  <c r="K60" i="64"/>
  <c r="J60" i="64"/>
  <c r="I60" i="64"/>
  <c r="H60" i="64"/>
  <c r="F60" i="64"/>
  <c r="E60" i="64"/>
  <c r="D60" i="64"/>
  <c r="AF59" i="64"/>
  <c r="AE59" i="64"/>
  <c r="AD59" i="64"/>
  <c r="AC59" i="64"/>
  <c r="AB59" i="64"/>
  <c r="AA59" i="64"/>
  <c r="Z59" i="64"/>
  <c r="Y59" i="64"/>
  <c r="W59" i="64"/>
  <c r="V59" i="64"/>
  <c r="U59" i="64"/>
  <c r="O59" i="64"/>
  <c r="N59" i="64"/>
  <c r="M59" i="64"/>
  <c r="L59" i="64"/>
  <c r="K59" i="64"/>
  <c r="J59" i="64"/>
  <c r="I59" i="64"/>
  <c r="H59" i="64"/>
  <c r="F59" i="64"/>
  <c r="E59" i="64"/>
  <c r="D59" i="64"/>
  <c r="AF58" i="64"/>
  <c r="AE58" i="64"/>
  <c r="AD58" i="64"/>
  <c r="AC58" i="64"/>
  <c r="AB58" i="64"/>
  <c r="AA58" i="64"/>
  <c r="Z58" i="64"/>
  <c r="Y58" i="64"/>
  <c r="X58" i="64"/>
  <c r="W58" i="64"/>
  <c r="V58" i="64"/>
  <c r="U58" i="64"/>
  <c r="AG58" i="64"/>
  <c r="O58" i="64"/>
  <c r="N58" i="64"/>
  <c r="M58" i="64"/>
  <c r="L58" i="64"/>
  <c r="K58" i="64"/>
  <c r="J58" i="64"/>
  <c r="I58" i="64"/>
  <c r="H58" i="64"/>
  <c r="G58" i="64"/>
  <c r="F58" i="64"/>
  <c r="E58" i="64"/>
  <c r="D58" i="64"/>
  <c r="P58" i="64" s="1"/>
  <c r="AF57" i="64"/>
  <c r="AE57" i="64"/>
  <c r="AD57" i="64"/>
  <c r="AC57" i="64"/>
  <c r="AB57" i="64"/>
  <c r="AA57" i="64"/>
  <c r="Z57" i="64"/>
  <c r="Y57" i="64"/>
  <c r="X57" i="64"/>
  <c r="W57" i="64"/>
  <c r="V57" i="64"/>
  <c r="U57" i="64"/>
  <c r="AG57" i="64"/>
  <c r="O57" i="64"/>
  <c r="N57" i="64"/>
  <c r="M57" i="64"/>
  <c r="L57" i="64"/>
  <c r="K57" i="64"/>
  <c r="J57" i="64"/>
  <c r="I57" i="64"/>
  <c r="H57" i="64"/>
  <c r="G57" i="64"/>
  <c r="F57" i="64"/>
  <c r="E57" i="64"/>
  <c r="D57" i="64"/>
  <c r="P57" i="64" s="1"/>
  <c r="AF56" i="64"/>
  <c r="AE56" i="64"/>
  <c r="AD56" i="64"/>
  <c r="AC56" i="64"/>
  <c r="AB56" i="64"/>
  <c r="AA56" i="64"/>
  <c r="Z56" i="64"/>
  <c r="Y56" i="64"/>
  <c r="X56" i="64"/>
  <c r="W56" i="64"/>
  <c r="V56" i="64"/>
  <c r="U56" i="64"/>
  <c r="AG56" i="64"/>
  <c r="O56" i="64"/>
  <c r="N56" i="64"/>
  <c r="M56" i="64"/>
  <c r="L56" i="64"/>
  <c r="K56" i="64"/>
  <c r="J56" i="64"/>
  <c r="I56" i="64"/>
  <c r="H56" i="64"/>
  <c r="G56" i="64"/>
  <c r="F56" i="64"/>
  <c r="E56" i="64"/>
  <c r="D56" i="64"/>
  <c r="P56" i="64" s="1"/>
  <c r="AF55" i="64"/>
  <c r="AE55" i="64"/>
  <c r="AD55" i="64"/>
  <c r="AC55" i="64"/>
  <c r="AB55" i="64"/>
  <c r="AA55" i="64"/>
  <c r="Z55" i="64"/>
  <c r="Y55" i="64"/>
  <c r="X55" i="64"/>
  <c r="W55" i="64"/>
  <c r="V55" i="64"/>
  <c r="U55" i="64"/>
  <c r="AG55" i="64"/>
  <c r="O55" i="64"/>
  <c r="N55" i="64"/>
  <c r="M55" i="64"/>
  <c r="L55" i="64"/>
  <c r="K55" i="64"/>
  <c r="J55" i="64"/>
  <c r="I55" i="64"/>
  <c r="H55" i="64"/>
  <c r="G55" i="64"/>
  <c r="F55" i="64"/>
  <c r="E55" i="64"/>
  <c r="D55" i="64"/>
  <c r="P55" i="64" s="1"/>
  <c r="AF54" i="64"/>
  <c r="AE54" i="64"/>
  <c r="AD54" i="64"/>
  <c r="AC54" i="64"/>
  <c r="AB54" i="64"/>
  <c r="AA54" i="64"/>
  <c r="Z54" i="64"/>
  <c r="Y54" i="64"/>
  <c r="X54" i="64"/>
  <c r="W54" i="64"/>
  <c r="V54" i="64"/>
  <c r="U54" i="64"/>
  <c r="AG54" i="64"/>
  <c r="O54" i="64"/>
  <c r="N54" i="64"/>
  <c r="M54" i="64"/>
  <c r="L54" i="64"/>
  <c r="K54" i="64"/>
  <c r="J54" i="64"/>
  <c r="I54" i="64"/>
  <c r="H54" i="64"/>
  <c r="G54" i="64"/>
  <c r="F54" i="64"/>
  <c r="E54" i="64"/>
  <c r="D54" i="64"/>
  <c r="P54" i="64" s="1"/>
  <c r="AF53" i="64"/>
  <c r="AE53" i="64"/>
  <c r="AD53" i="64"/>
  <c r="AC53" i="64"/>
  <c r="AB53" i="64"/>
  <c r="AA53" i="64"/>
  <c r="Z53" i="64"/>
  <c r="Y53" i="64"/>
  <c r="X53" i="64"/>
  <c r="W53" i="64"/>
  <c r="V53" i="64"/>
  <c r="U53" i="64"/>
  <c r="AG53" i="64"/>
  <c r="O53" i="64"/>
  <c r="N53" i="64"/>
  <c r="M53" i="64"/>
  <c r="L53" i="64"/>
  <c r="K53" i="64"/>
  <c r="J53" i="64"/>
  <c r="I53" i="64"/>
  <c r="H53" i="64"/>
  <c r="G53" i="64"/>
  <c r="F53" i="64"/>
  <c r="E53" i="64"/>
  <c r="D53" i="64"/>
  <c r="P53" i="64" s="1"/>
  <c r="AF52" i="64"/>
  <c r="AE52" i="64"/>
  <c r="AD52" i="64"/>
  <c r="AC52" i="64"/>
  <c r="AB52" i="64"/>
  <c r="AA52" i="64"/>
  <c r="Z52" i="64"/>
  <c r="Y52" i="64"/>
  <c r="X52" i="64"/>
  <c r="W52" i="64"/>
  <c r="V52" i="64"/>
  <c r="U52" i="64"/>
  <c r="AG52" i="64"/>
  <c r="O52" i="64"/>
  <c r="N52" i="64"/>
  <c r="M52" i="64"/>
  <c r="L52" i="64"/>
  <c r="K52" i="64"/>
  <c r="J52" i="64"/>
  <c r="I52" i="64"/>
  <c r="H52" i="64"/>
  <c r="G52" i="64"/>
  <c r="F52" i="64"/>
  <c r="E52" i="64"/>
  <c r="D52" i="64"/>
  <c r="P52" i="64" s="1"/>
  <c r="AF51" i="64"/>
  <c r="AE51" i="64"/>
  <c r="AD51" i="64"/>
  <c r="AC51" i="64"/>
  <c r="AB51" i="64"/>
  <c r="AA51" i="64"/>
  <c r="Z51" i="64"/>
  <c r="Y51" i="64"/>
  <c r="X51" i="64"/>
  <c r="W51" i="64"/>
  <c r="V51" i="64"/>
  <c r="U51" i="64"/>
  <c r="AG51" i="64"/>
  <c r="O51" i="64"/>
  <c r="N51" i="64"/>
  <c r="M51" i="64"/>
  <c r="L51" i="64"/>
  <c r="K51" i="64"/>
  <c r="J51" i="64"/>
  <c r="I51" i="64"/>
  <c r="H51" i="64"/>
  <c r="G51" i="64"/>
  <c r="F51" i="64"/>
  <c r="E51" i="64"/>
  <c r="D51" i="64"/>
  <c r="P51" i="64" s="1"/>
  <c r="AF50" i="64"/>
  <c r="AE50" i="64"/>
  <c r="AD50" i="64"/>
  <c r="AC50" i="64"/>
  <c r="AB50" i="64"/>
  <c r="AA50" i="64"/>
  <c r="Z50" i="64"/>
  <c r="Y50" i="64"/>
  <c r="W50" i="64"/>
  <c r="V50" i="64"/>
  <c r="U50" i="64"/>
  <c r="O50" i="64"/>
  <c r="N50" i="64"/>
  <c r="M50" i="64"/>
  <c r="L50" i="64"/>
  <c r="K50" i="64"/>
  <c r="J50" i="64"/>
  <c r="I50" i="64"/>
  <c r="H50" i="64"/>
  <c r="F50" i="64"/>
  <c r="E50" i="64"/>
  <c r="D50" i="64"/>
  <c r="AF49" i="64"/>
  <c r="AE49" i="64"/>
  <c r="AD49" i="64"/>
  <c r="AC49" i="64"/>
  <c r="AB49" i="64"/>
  <c r="AA49" i="64"/>
  <c r="Z49" i="64"/>
  <c r="Y49" i="64"/>
  <c r="X49" i="64"/>
  <c r="W49" i="64"/>
  <c r="V49" i="64"/>
  <c r="U49" i="64"/>
  <c r="AG49" i="64"/>
  <c r="O49" i="64"/>
  <c r="N49" i="64"/>
  <c r="M49" i="64"/>
  <c r="L49" i="64"/>
  <c r="K49" i="64"/>
  <c r="J49" i="64"/>
  <c r="I49" i="64"/>
  <c r="H49" i="64"/>
  <c r="G49" i="64"/>
  <c r="F49" i="64"/>
  <c r="E49" i="64"/>
  <c r="D49" i="64"/>
  <c r="P49" i="64" s="1"/>
  <c r="AF48" i="64"/>
  <c r="AE48" i="64"/>
  <c r="AD48" i="64"/>
  <c r="AC48" i="64"/>
  <c r="AB48" i="64"/>
  <c r="AA48" i="64"/>
  <c r="Z48" i="64"/>
  <c r="Y48" i="64"/>
  <c r="W48" i="64"/>
  <c r="V48" i="64"/>
  <c r="U48" i="64"/>
  <c r="O48" i="64"/>
  <c r="N48" i="64"/>
  <c r="M48" i="64"/>
  <c r="L48" i="64"/>
  <c r="K48" i="64"/>
  <c r="J48" i="64"/>
  <c r="I48" i="64"/>
  <c r="H48" i="64"/>
  <c r="F48" i="64"/>
  <c r="E48" i="64"/>
  <c r="D48" i="64"/>
  <c r="AF47" i="64"/>
  <c r="AE47" i="64"/>
  <c r="AD47" i="64"/>
  <c r="AC47" i="64"/>
  <c r="AB47" i="64"/>
  <c r="AA47" i="64"/>
  <c r="Z47" i="64"/>
  <c r="Y47" i="64"/>
  <c r="X47" i="64"/>
  <c r="W47" i="64"/>
  <c r="V47" i="64"/>
  <c r="U47" i="64"/>
  <c r="AG47" i="64"/>
  <c r="O47" i="64"/>
  <c r="N47" i="64"/>
  <c r="M47" i="64"/>
  <c r="L47" i="64"/>
  <c r="K47" i="64"/>
  <c r="J47" i="64"/>
  <c r="I47" i="64"/>
  <c r="H47" i="64"/>
  <c r="G47" i="64"/>
  <c r="F47" i="64"/>
  <c r="E47" i="64"/>
  <c r="D47" i="64"/>
  <c r="P47" i="64" s="1"/>
  <c r="AF46" i="64"/>
  <c r="AE46" i="64"/>
  <c r="AD46" i="64"/>
  <c r="AC46" i="64"/>
  <c r="AB46" i="64"/>
  <c r="AA46" i="64"/>
  <c r="Z46" i="64"/>
  <c r="Y46" i="64"/>
  <c r="X46" i="64"/>
  <c r="W46" i="64"/>
  <c r="V46" i="64"/>
  <c r="U46" i="64"/>
  <c r="AG46" i="64"/>
  <c r="O46" i="64"/>
  <c r="N46" i="64"/>
  <c r="M46" i="64"/>
  <c r="L46" i="64"/>
  <c r="K46" i="64"/>
  <c r="J46" i="64"/>
  <c r="I46" i="64"/>
  <c r="H46" i="64"/>
  <c r="G46" i="64"/>
  <c r="F46" i="64"/>
  <c r="E46" i="64"/>
  <c r="D46" i="64"/>
  <c r="P46" i="64" s="1"/>
  <c r="AF45" i="64"/>
  <c r="AE45" i="64"/>
  <c r="AD45" i="64"/>
  <c r="AC45" i="64"/>
  <c r="AB45" i="64"/>
  <c r="AA45" i="64"/>
  <c r="Z45" i="64"/>
  <c r="Y45" i="64"/>
  <c r="X45" i="64"/>
  <c r="W45" i="64"/>
  <c r="V45" i="64"/>
  <c r="U45" i="64"/>
  <c r="AG45" i="64"/>
  <c r="O45" i="64"/>
  <c r="N45" i="64"/>
  <c r="M45" i="64"/>
  <c r="L45" i="64"/>
  <c r="K45" i="64"/>
  <c r="J45" i="64"/>
  <c r="I45" i="64"/>
  <c r="H45" i="64"/>
  <c r="G45" i="64"/>
  <c r="F45" i="64"/>
  <c r="E45" i="64"/>
  <c r="D45" i="64"/>
  <c r="P45" i="64" s="1"/>
  <c r="AF44" i="64"/>
  <c r="AE44" i="64"/>
  <c r="AD44" i="64"/>
  <c r="AC44" i="64"/>
  <c r="AB44" i="64"/>
  <c r="AA44" i="64"/>
  <c r="Z44" i="64"/>
  <c r="Y44" i="64"/>
  <c r="X44" i="64"/>
  <c r="W44" i="64"/>
  <c r="V44" i="64"/>
  <c r="U44" i="64"/>
  <c r="AG44" i="64"/>
  <c r="O44" i="64"/>
  <c r="N44" i="64"/>
  <c r="M44" i="64"/>
  <c r="L44" i="64"/>
  <c r="K44" i="64"/>
  <c r="J44" i="64"/>
  <c r="I44" i="64"/>
  <c r="H44" i="64"/>
  <c r="G44" i="64"/>
  <c r="F44" i="64"/>
  <c r="E44" i="64"/>
  <c r="D44" i="64"/>
  <c r="P44" i="64" s="1"/>
  <c r="AF43" i="64"/>
  <c r="AE43" i="64"/>
  <c r="AD43" i="64"/>
  <c r="AC43" i="64"/>
  <c r="AB43" i="64"/>
  <c r="AA43" i="64"/>
  <c r="Z43" i="64"/>
  <c r="Y43" i="64"/>
  <c r="X43" i="64"/>
  <c r="W43" i="64"/>
  <c r="V43" i="64"/>
  <c r="U43" i="64"/>
  <c r="AG43" i="64"/>
  <c r="O43" i="64"/>
  <c r="N43" i="64"/>
  <c r="M43" i="64"/>
  <c r="L43" i="64"/>
  <c r="K43" i="64"/>
  <c r="J43" i="64"/>
  <c r="I43" i="64"/>
  <c r="H43" i="64"/>
  <c r="G43" i="64"/>
  <c r="F43" i="64"/>
  <c r="E43" i="64"/>
  <c r="D43" i="64"/>
  <c r="P43" i="64" s="1"/>
  <c r="AF42" i="64"/>
  <c r="AE42" i="64"/>
  <c r="AD42" i="64"/>
  <c r="AC42" i="64"/>
  <c r="AB42" i="64"/>
  <c r="AA42" i="64"/>
  <c r="Z42" i="64"/>
  <c r="Y42" i="64"/>
  <c r="W42" i="64"/>
  <c r="V42" i="64"/>
  <c r="U42" i="64"/>
  <c r="O42" i="64"/>
  <c r="N42" i="64"/>
  <c r="M42" i="64"/>
  <c r="L42" i="64"/>
  <c r="K42" i="64"/>
  <c r="J42" i="64"/>
  <c r="I42" i="64"/>
  <c r="H42" i="64"/>
  <c r="F42" i="64"/>
  <c r="E42" i="64"/>
  <c r="D42" i="64"/>
  <c r="T41" i="64"/>
  <c r="AG40" i="64"/>
  <c r="P40" i="64"/>
  <c r="AF37" i="64"/>
  <c r="AE37" i="64"/>
  <c r="AD37" i="64"/>
  <c r="AC37" i="64"/>
  <c r="AB37" i="64"/>
  <c r="AA37" i="64"/>
  <c r="Z37" i="64"/>
  <c r="Y37" i="64"/>
  <c r="W37" i="64"/>
  <c r="V37" i="64"/>
  <c r="U37" i="64"/>
  <c r="O37" i="64"/>
  <c r="N37" i="64"/>
  <c r="M37" i="64"/>
  <c r="L37" i="64"/>
  <c r="K37" i="64"/>
  <c r="J37" i="64"/>
  <c r="I37" i="64"/>
  <c r="H37" i="64"/>
  <c r="F37" i="64"/>
  <c r="E37" i="64"/>
  <c r="D37" i="64"/>
  <c r="C37" i="64"/>
  <c r="C73" i="64"/>
  <c r="T73" i="64" s="1"/>
  <c r="AF36" i="64"/>
  <c r="AE36" i="64"/>
  <c r="AD36" i="64"/>
  <c r="AC36" i="64"/>
  <c r="AB36" i="64"/>
  <c r="AA36" i="64"/>
  <c r="Z36" i="64"/>
  <c r="Y36" i="64"/>
  <c r="X36" i="64"/>
  <c r="W36" i="64"/>
  <c r="V36" i="64"/>
  <c r="U36" i="64"/>
  <c r="AG36" i="64"/>
  <c r="O36" i="64"/>
  <c r="N36" i="64"/>
  <c r="M36" i="64"/>
  <c r="L36" i="64"/>
  <c r="K36" i="64"/>
  <c r="J36" i="64"/>
  <c r="I36" i="64"/>
  <c r="H36" i="64"/>
  <c r="G36" i="64"/>
  <c r="F36" i="64"/>
  <c r="E36" i="64"/>
  <c r="D36" i="64"/>
  <c r="P36" i="64" s="1"/>
  <c r="C36" i="64"/>
  <c r="C72" i="64" s="1"/>
  <c r="T72" i="64" s="1"/>
  <c r="AF35" i="64"/>
  <c r="AE35" i="64"/>
  <c r="AD35" i="64"/>
  <c r="AC35" i="64"/>
  <c r="AB35" i="64"/>
  <c r="AA35" i="64"/>
  <c r="Z35" i="64"/>
  <c r="Y35" i="64"/>
  <c r="X35" i="64"/>
  <c r="W35" i="64"/>
  <c r="V35" i="64"/>
  <c r="U35" i="64"/>
  <c r="AG35" i="64" s="1"/>
  <c r="O35" i="64"/>
  <c r="N35" i="64"/>
  <c r="M35" i="64"/>
  <c r="L35" i="64"/>
  <c r="K35" i="64"/>
  <c r="J35" i="64"/>
  <c r="I35" i="64"/>
  <c r="H35" i="64"/>
  <c r="G35" i="64"/>
  <c r="F35" i="64"/>
  <c r="E35" i="64"/>
  <c r="D35" i="64"/>
  <c r="P35" i="64"/>
  <c r="C35" i="64"/>
  <c r="C71" i="64"/>
  <c r="T71" i="64" s="1"/>
  <c r="AF34" i="64"/>
  <c r="AE34" i="64"/>
  <c r="AD34" i="64"/>
  <c r="AC34" i="64"/>
  <c r="AB34" i="64"/>
  <c r="AA34" i="64"/>
  <c r="Z34" i="64"/>
  <c r="Y34" i="64"/>
  <c r="X34" i="64"/>
  <c r="W34" i="64"/>
  <c r="V34" i="64"/>
  <c r="U34" i="64"/>
  <c r="AG34" i="64"/>
  <c r="O34" i="64"/>
  <c r="N34" i="64"/>
  <c r="M34" i="64"/>
  <c r="L34" i="64"/>
  <c r="K34" i="64"/>
  <c r="J34" i="64"/>
  <c r="I34" i="64"/>
  <c r="H34" i="64"/>
  <c r="G34" i="64"/>
  <c r="F34" i="64"/>
  <c r="E34" i="64"/>
  <c r="D34" i="64"/>
  <c r="P34" i="64" s="1"/>
  <c r="C34" i="64"/>
  <c r="C70" i="64" s="1"/>
  <c r="T70" i="64" s="1"/>
  <c r="AF33" i="64"/>
  <c r="AE33" i="64"/>
  <c r="AD33" i="64"/>
  <c r="AC33" i="64"/>
  <c r="AB33" i="64"/>
  <c r="AA33" i="64"/>
  <c r="Z33" i="64"/>
  <c r="Y33" i="64"/>
  <c r="X33" i="64"/>
  <c r="W33" i="64"/>
  <c r="V33" i="64"/>
  <c r="U33" i="64"/>
  <c r="AG33" i="64" s="1"/>
  <c r="O33" i="64"/>
  <c r="N33" i="64"/>
  <c r="M33" i="64"/>
  <c r="L33" i="64"/>
  <c r="K33" i="64"/>
  <c r="J33" i="64"/>
  <c r="I33" i="64"/>
  <c r="H33" i="64"/>
  <c r="G33" i="64"/>
  <c r="F33" i="64"/>
  <c r="E33" i="64"/>
  <c r="D33" i="64"/>
  <c r="P33" i="64"/>
  <c r="C33" i="64"/>
  <c r="C69" i="64"/>
  <c r="T69" i="64" s="1"/>
  <c r="AF32" i="64"/>
  <c r="AE32" i="64"/>
  <c r="AD32" i="64"/>
  <c r="AC32" i="64"/>
  <c r="AB32" i="64"/>
  <c r="AA32" i="64"/>
  <c r="Z32" i="64"/>
  <c r="Y32" i="64"/>
  <c r="X32" i="64"/>
  <c r="W32" i="64"/>
  <c r="V32" i="64"/>
  <c r="U32" i="64"/>
  <c r="AG32" i="64"/>
  <c r="O32" i="64"/>
  <c r="N32" i="64"/>
  <c r="M32" i="64"/>
  <c r="L32" i="64"/>
  <c r="K32" i="64"/>
  <c r="J32" i="64"/>
  <c r="I32" i="64"/>
  <c r="H32" i="64"/>
  <c r="G32" i="64"/>
  <c r="F32" i="64"/>
  <c r="E32" i="64"/>
  <c r="D32" i="64"/>
  <c r="P32" i="64" s="1"/>
  <c r="C32" i="64"/>
  <c r="C68" i="64" s="1"/>
  <c r="T68" i="64" s="1"/>
  <c r="AF31" i="64"/>
  <c r="AE31" i="64"/>
  <c r="AD31" i="64"/>
  <c r="AC31" i="64"/>
  <c r="AB31" i="64"/>
  <c r="AA31" i="64"/>
  <c r="Z31" i="64"/>
  <c r="Y31" i="64"/>
  <c r="W31" i="64"/>
  <c r="V31" i="64"/>
  <c r="U31" i="64"/>
  <c r="O31" i="64"/>
  <c r="N31" i="64"/>
  <c r="M31" i="64"/>
  <c r="L31" i="64"/>
  <c r="K31" i="64"/>
  <c r="J31" i="64"/>
  <c r="I31" i="64"/>
  <c r="H31" i="64"/>
  <c r="F31" i="64"/>
  <c r="E31" i="64"/>
  <c r="D31" i="64"/>
  <c r="C31" i="64"/>
  <c r="C67" i="64"/>
  <c r="T67" i="64" s="1"/>
  <c r="AF30" i="64"/>
  <c r="AE30" i="64"/>
  <c r="AD30" i="64"/>
  <c r="AC30" i="64"/>
  <c r="AB30" i="64"/>
  <c r="AA30" i="64"/>
  <c r="Z30" i="64"/>
  <c r="Y30" i="64"/>
  <c r="X30" i="64"/>
  <c r="W30" i="64"/>
  <c r="V30" i="64"/>
  <c r="U30" i="64"/>
  <c r="AG30" i="64"/>
  <c r="O30" i="64"/>
  <c r="N30" i="64"/>
  <c r="M30" i="64"/>
  <c r="L30" i="64"/>
  <c r="K30" i="64"/>
  <c r="J30" i="64"/>
  <c r="I30" i="64"/>
  <c r="H30" i="64"/>
  <c r="G30" i="64"/>
  <c r="F30" i="64"/>
  <c r="E30" i="64"/>
  <c r="D30" i="64"/>
  <c r="P30" i="64" s="1"/>
  <c r="C30" i="64"/>
  <c r="C66" i="64" s="1"/>
  <c r="T66" i="64" s="1"/>
  <c r="AF29" i="64"/>
  <c r="AE29" i="64"/>
  <c r="AD29" i="64"/>
  <c r="AC29" i="64"/>
  <c r="AB29" i="64"/>
  <c r="AA29" i="64"/>
  <c r="Z29" i="64"/>
  <c r="Y29" i="64"/>
  <c r="X29" i="64"/>
  <c r="W29" i="64"/>
  <c r="V29" i="64"/>
  <c r="U29" i="64"/>
  <c r="AG29" i="64" s="1"/>
  <c r="O29" i="64"/>
  <c r="N29" i="64"/>
  <c r="M29" i="64"/>
  <c r="L29" i="64"/>
  <c r="K29" i="64"/>
  <c r="J29" i="64"/>
  <c r="I29" i="64"/>
  <c r="H29" i="64"/>
  <c r="G29" i="64"/>
  <c r="F29" i="64"/>
  <c r="E29" i="64"/>
  <c r="D29" i="64"/>
  <c r="P29" i="64"/>
  <c r="C29" i="64"/>
  <c r="C65" i="64"/>
  <c r="T65" i="64" s="1"/>
  <c r="AF25" i="64"/>
  <c r="AE25" i="64"/>
  <c r="AC25" i="64"/>
  <c r="AB25" i="64"/>
  <c r="AA25" i="64"/>
  <c r="Z25" i="64"/>
  <c r="Y25" i="64"/>
  <c r="W25" i="64"/>
  <c r="V25" i="64"/>
  <c r="O25" i="64"/>
  <c r="N25" i="64"/>
  <c r="L25" i="64"/>
  <c r="K25" i="64"/>
  <c r="J25" i="64"/>
  <c r="I25" i="64"/>
  <c r="H25" i="64"/>
  <c r="F25" i="64"/>
  <c r="E25" i="64"/>
  <c r="AF24" i="64"/>
  <c r="AE24" i="64"/>
  <c r="AD24" i="64"/>
  <c r="AC24" i="64"/>
  <c r="AB24" i="64"/>
  <c r="AA24" i="64"/>
  <c r="Z24" i="64"/>
  <c r="Y24" i="64"/>
  <c r="W24" i="64"/>
  <c r="V24" i="64"/>
  <c r="U24" i="64"/>
  <c r="O24" i="64"/>
  <c r="N24" i="64"/>
  <c r="M24" i="64"/>
  <c r="L24" i="64"/>
  <c r="K24" i="64"/>
  <c r="J24" i="64"/>
  <c r="I24" i="64"/>
  <c r="H24" i="64"/>
  <c r="F24" i="64"/>
  <c r="E24" i="64"/>
  <c r="D24" i="64"/>
  <c r="C24" i="64"/>
  <c r="C60" i="64" s="1"/>
  <c r="T60" i="64" s="1"/>
  <c r="AF23" i="64"/>
  <c r="AE23" i="64"/>
  <c r="AD23" i="64"/>
  <c r="AC23" i="64"/>
  <c r="AB23" i="64"/>
  <c r="AA23" i="64"/>
  <c r="Z23" i="64"/>
  <c r="Y23" i="64"/>
  <c r="X23" i="64"/>
  <c r="W23" i="64"/>
  <c r="V23" i="64"/>
  <c r="U23" i="64"/>
  <c r="AG23" i="64" s="1"/>
  <c r="O23" i="64"/>
  <c r="N23" i="64"/>
  <c r="M23" i="64"/>
  <c r="L23" i="64"/>
  <c r="K23" i="64"/>
  <c r="J23" i="64"/>
  <c r="I23" i="64"/>
  <c r="H23" i="64"/>
  <c r="G23" i="64"/>
  <c r="F23" i="64"/>
  <c r="E23" i="64"/>
  <c r="D23" i="64"/>
  <c r="P23" i="64"/>
  <c r="C23" i="64"/>
  <c r="C59" i="64"/>
  <c r="T59" i="64" s="1"/>
  <c r="AF22" i="64"/>
  <c r="AE22" i="64"/>
  <c r="AD22" i="64"/>
  <c r="AC22" i="64"/>
  <c r="AB22" i="64"/>
  <c r="AA22" i="64"/>
  <c r="Z22" i="64"/>
  <c r="Y22" i="64"/>
  <c r="X22" i="64"/>
  <c r="W22" i="64"/>
  <c r="V22" i="64"/>
  <c r="U22" i="64"/>
  <c r="AG22" i="64"/>
  <c r="O22" i="64"/>
  <c r="N22" i="64"/>
  <c r="M22" i="64"/>
  <c r="L22" i="64"/>
  <c r="K22" i="64"/>
  <c r="J22" i="64"/>
  <c r="I22" i="64"/>
  <c r="H22" i="64"/>
  <c r="G22" i="64"/>
  <c r="F22" i="64"/>
  <c r="E22" i="64"/>
  <c r="D22" i="64"/>
  <c r="P22" i="64" s="1"/>
  <c r="C22" i="64"/>
  <c r="C58" i="64" s="1"/>
  <c r="T58" i="64" s="1"/>
  <c r="AF21" i="64"/>
  <c r="AE21" i="64"/>
  <c r="AD21" i="64"/>
  <c r="AC21" i="64"/>
  <c r="AB21" i="64"/>
  <c r="AA21" i="64"/>
  <c r="Z21" i="64"/>
  <c r="Y21" i="64"/>
  <c r="X21" i="64"/>
  <c r="W21" i="64"/>
  <c r="V21" i="64"/>
  <c r="U21" i="64"/>
  <c r="AG21" i="64" s="1"/>
  <c r="O21" i="64"/>
  <c r="N21" i="64"/>
  <c r="M21" i="64"/>
  <c r="L21" i="64"/>
  <c r="K21" i="64"/>
  <c r="J21" i="64"/>
  <c r="I21" i="64"/>
  <c r="H21" i="64"/>
  <c r="G21" i="64"/>
  <c r="F21" i="64"/>
  <c r="E21" i="64"/>
  <c r="D21" i="64"/>
  <c r="P21" i="64"/>
  <c r="C21" i="64"/>
  <c r="C57" i="64"/>
  <c r="T57" i="64" s="1"/>
  <c r="AF20" i="64"/>
  <c r="AE20" i="64"/>
  <c r="AD20" i="64"/>
  <c r="AC20" i="64"/>
  <c r="AB20" i="64"/>
  <c r="AA20" i="64"/>
  <c r="Z20" i="64"/>
  <c r="Y20" i="64"/>
  <c r="X20" i="64"/>
  <c r="W20" i="64"/>
  <c r="V20" i="64"/>
  <c r="U20" i="64"/>
  <c r="AG20" i="64"/>
  <c r="O20" i="64"/>
  <c r="N20" i="64"/>
  <c r="M20" i="64"/>
  <c r="L20" i="64"/>
  <c r="K20" i="64"/>
  <c r="J20" i="64"/>
  <c r="I20" i="64"/>
  <c r="H20" i="64"/>
  <c r="G20" i="64"/>
  <c r="F20" i="64"/>
  <c r="E20" i="64"/>
  <c r="D20" i="64"/>
  <c r="P20" i="64" s="1"/>
  <c r="AF19" i="64"/>
  <c r="AE19" i="64"/>
  <c r="AD19" i="64"/>
  <c r="AC19" i="64"/>
  <c r="AB19" i="64"/>
  <c r="AA19" i="64"/>
  <c r="Z19" i="64"/>
  <c r="Y19" i="64"/>
  <c r="X19" i="64"/>
  <c r="W19" i="64"/>
  <c r="V19" i="64"/>
  <c r="U19" i="64"/>
  <c r="AG19" i="64" s="1"/>
  <c r="O19" i="64"/>
  <c r="N19" i="64"/>
  <c r="M19" i="64"/>
  <c r="L19" i="64"/>
  <c r="K19" i="64"/>
  <c r="J19" i="64"/>
  <c r="I19" i="64"/>
  <c r="H19" i="64"/>
  <c r="G19" i="64"/>
  <c r="F19" i="64"/>
  <c r="E19" i="64"/>
  <c r="D19" i="64"/>
  <c r="P19" i="64"/>
  <c r="C19" i="64"/>
  <c r="C55" i="64"/>
  <c r="T55" i="64" s="1"/>
  <c r="AF18" i="64"/>
  <c r="AE18" i="64"/>
  <c r="AD18" i="64"/>
  <c r="AC18" i="64"/>
  <c r="AB18" i="64"/>
  <c r="AA18" i="64"/>
  <c r="Z18" i="64"/>
  <c r="Y18" i="64"/>
  <c r="X18" i="64"/>
  <c r="W18" i="64"/>
  <c r="V18" i="64"/>
  <c r="U18" i="64"/>
  <c r="AG18" i="64"/>
  <c r="O18" i="64"/>
  <c r="N18" i="64"/>
  <c r="M18" i="64"/>
  <c r="L18" i="64"/>
  <c r="K18" i="64"/>
  <c r="J18" i="64"/>
  <c r="I18" i="64"/>
  <c r="H18" i="64"/>
  <c r="G18" i="64"/>
  <c r="F18" i="64"/>
  <c r="E18" i="64"/>
  <c r="D18" i="64"/>
  <c r="P18" i="64" s="1"/>
  <c r="AF17" i="64"/>
  <c r="AE17" i="64"/>
  <c r="AD17" i="64"/>
  <c r="AC17" i="64"/>
  <c r="AB17" i="64"/>
  <c r="AA17" i="64"/>
  <c r="Z17" i="64"/>
  <c r="Y17" i="64"/>
  <c r="X17" i="64"/>
  <c r="W17" i="64"/>
  <c r="V17" i="64"/>
  <c r="U17" i="64"/>
  <c r="AG17" i="64" s="1"/>
  <c r="O17" i="64"/>
  <c r="N17" i="64"/>
  <c r="M17" i="64"/>
  <c r="L17" i="64"/>
  <c r="K17" i="64"/>
  <c r="J17" i="64"/>
  <c r="I17" i="64"/>
  <c r="H17" i="64"/>
  <c r="G17" i="64"/>
  <c r="F17" i="64"/>
  <c r="E17" i="64"/>
  <c r="D17" i="64"/>
  <c r="P17" i="64"/>
  <c r="AF16" i="64"/>
  <c r="AE16" i="64"/>
  <c r="AD16" i="64"/>
  <c r="AC16" i="64"/>
  <c r="AB16" i="64"/>
  <c r="AA16" i="64"/>
  <c r="Z16" i="64"/>
  <c r="Y16" i="64"/>
  <c r="X16" i="64"/>
  <c r="W16" i="64"/>
  <c r="V16" i="64"/>
  <c r="U16" i="64"/>
  <c r="AG16" i="64"/>
  <c r="O16" i="64"/>
  <c r="N16" i="64"/>
  <c r="M16" i="64"/>
  <c r="L16" i="64"/>
  <c r="K16" i="64"/>
  <c r="J16" i="64"/>
  <c r="I16" i="64"/>
  <c r="H16" i="64"/>
  <c r="G16" i="64"/>
  <c r="F16" i="64"/>
  <c r="E16" i="64"/>
  <c r="D16" i="64"/>
  <c r="P16" i="64" s="1"/>
  <c r="AF15" i="64"/>
  <c r="AE15" i="64"/>
  <c r="AC15" i="64"/>
  <c r="AB15" i="64"/>
  <c r="AA15" i="64"/>
  <c r="Z15" i="64"/>
  <c r="Y15" i="64"/>
  <c r="W15" i="64"/>
  <c r="V15" i="64"/>
  <c r="O15" i="64"/>
  <c r="N15" i="64"/>
  <c r="L15" i="64"/>
  <c r="K15" i="64"/>
  <c r="J15" i="64"/>
  <c r="I15" i="64"/>
  <c r="H15" i="64"/>
  <c r="F15" i="64"/>
  <c r="E15" i="64"/>
  <c r="C15" i="64"/>
  <c r="C51" i="64"/>
  <c r="T51" i="64" s="1"/>
  <c r="AF14" i="64"/>
  <c r="AE14" i="64"/>
  <c r="AD14" i="64"/>
  <c r="AC14" i="64"/>
  <c r="AB14" i="64"/>
  <c r="AA14" i="64"/>
  <c r="Z14" i="64"/>
  <c r="Y14" i="64"/>
  <c r="X14" i="64"/>
  <c r="W14" i="64"/>
  <c r="V14" i="64"/>
  <c r="U14" i="64"/>
  <c r="AG14" i="64"/>
  <c r="O14" i="64"/>
  <c r="N14" i="64"/>
  <c r="M14" i="64"/>
  <c r="L14" i="64"/>
  <c r="K14" i="64"/>
  <c r="J14" i="64"/>
  <c r="I14" i="64"/>
  <c r="H14" i="64"/>
  <c r="G14" i="64"/>
  <c r="F14" i="64"/>
  <c r="E14" i="64"/>
  <c r="D14" i="64"/>
  <c r="P14" i="64" s="1"/>
  <c r="C14" i="64"/>
  <c r="C50" i="64" s="1"/>
  <c r="T50" i="64" s="1"/>
  <c r="AF13" i="64"/>
  <c r="AE13" i="64"/>
  <c r="AC13" i="64"/>
  <c r="AB13" i="64"/>
  <c r="AA13" i="64"/>
  <c r="Z13" i="64"/>
  <c r="Y13" i="64"/>
  <c r="W13" i="64"/>
  <c r="V13" i="64"/>
  <c r="O13" i="64"/>
  <c r="N13" i="64"/>
  <c r="L13" i="64"/>
  <c r="K13" i="64"/>
  <c r="J13" i="64"/>
  <c r="I13" i="64"/>
  <c r="H13" i="64"/>
  <c r="F13" i="64"/>
  <c r="E13" i="64"/>
  <c r="C13" i="64"/>
  <c r="C49" i="64"/>
  <c r="T49" i="64" s="1"/>
  <c r="AF12" i="64"/>
  <c r="AE12" i="64"/>
  <c r="AD12" i="64"/>
  <c r="AC12" i="64"/>
  <c r="AB12" i="64"/>
  <c r="AA12" i="64"/>
  <c r="Z12" i="64"/>
  <c r="Y12" i="64"/>
  <c r="X12" i="64"/>
  <c r="W12" i="64"/>
  <c r="V12" i="64"/>
  <c r="U12" i="64"/>
  <c r="AG12" i="64"/>
  <c r="O12" i="64"/>
  <c r="N12" i="64"/>
  <c r="M12" i="64"/>
  <c r="L12" i="64"/>
  <c r="K12" i="64"/>
  <c r="J12" i="64"/>
  <c r="I12" i="64"/>
  <c r="H12" i="64"/>
  <c r="G12" i="64"/>
  <c r="F12" i="64"/>
  <c r="E12" i="64"/>
  <c r="D12" i="64"/>
  <c r="P12" i="64" s="1"/>
  <c r="C12" i="64"/>
  <c r="C48" i="64" s="1"/>
  <c r="T48" i="64" s="1"/>
  <c r="AF11" i="64"/>
  <c r="AE11" i="64"/>
  <c r="AD11" i="64"/>
  <c r="AC11" i="64"/>
  <c r="AB11" i="64"/>
  <c r="AA11" i="64"/>
  <c r="Z11" i="64"/>
  <c r="Y11" i="64"/>
  <c r="X11" i="64"/>
  <c r="W11" i="64"/>
  <c r="V11" i="64"/>
  <c r="U11" i="64"/>
  <c r="AG11" i="64" s="1"/>
  <c r="O11" i="64"/>
  <c r="N11" i="64"/>
  <c r="M11" i="64"/>
  <c r="L11" i="64"/>
  <c r="K11" i="64"/>
  <c r="J11" i="64"/>
  <c r="I11" i="64"/>
  <c r="H11" i="64"/>
  <c r="G11" i="64"/>
  <c r="F11" i="64"/>
  <c r="E11" i="64"/>
  <c r="D11" i="64"/>
  <c r="P11" i="64"/>
  <c r="C11" i="64"/>
  <c r="T11" i="64"/>
  <c r="AF10" i="64"/>
  <c r="AE10" i="64"/>
  <c r="AD10" i="64"/>
  <c r="AC10" i="64"/>
  <c r="AB10" i="64"/>
  <c r="AA10" i="64"/>
  <c r="Z10" i="64"/>
  <c r="Y10" i="64"/>
  <c r="X10" i="64"/>
  <c r="W10" i="64"/>
  <c r="V10" i="64"/>
  <c r="U10" i="64"/>
  <c r="AG10" i="64" s="1"/>
  <c r="O10" i="64"/>
  <c r="N10" i="64"/>
  <c r="M10" i="64"/>
  <c r="L10" i="64"/>
  <c r="K10" i="64"/>
  <c r="J10" i="64"/>
  <c r="I10" i="64"/>
  <c r="H10" i="64"/>
  <c r="G10" i="64"/>
  <c r="F10" i="64"/>
  <c r="E10" i="64"/>
  <c r="D10" i="64"/>
  <c r="P10" i="64"/>
  <c r="C10" i="64"/>
  <c r="T10" i="64"/>
  <c r="AF9" i="64"/>
  <c r="AE9" i="64"/>
  <c r="AD9" i="64"/>
  <c r="AC9" i="64"/>
  <c r="AB9" i="64"/>
  <c r="AA9" i="64"/>
  <c r="Z9" i="64"/>
  <c r="Y9" i="64"/>
  <c r="X9" i="64"/>
  <c r="W9" i="64"/>
  <c r="V9" i="64"/>
  <c r="U9" i="64"/>
  <c r="AG9" i="64" s="1"/>
  <c r="O9" i="64"/>
  <c r="N9" i="64"/>
  <c r="M9" i="64"/>
  <c r="L9" i="64"/>
  <c r="K9" i="64"/>
  <c r="J9" i="64"/>
  <c r="I9" i="64"/>
  <c r="H9" i="64"/>
  <c r="G9" i="64"/>
  <c r="F9" i="64"/>
  <c r="E9" i="64"/>
  <c r="D9" i="64"/>
  <c r="P9" i="64"/>
  <c r="C9" i="64"/>
  <c r="C47" i="64"/>
  <c r="T47" i="64" s="1"/>
  <c r="AF8" i="64"/>
  <c r="AE8" i="64"/>
  <c r="AD8" i="64"/>
  <c r="AC8" i="64"/>
  <c r="AB8" i="64"/>
  <c r="AA8" i="64"/>
  <c r="Z8" i="64"/>
  <c r="Y8" i="64"/>
  <c r="X8" i="64"/>
  <c r="W8" i="64"/>
  <c r="V8" i="64"/>
  <c r="U8" i="64"/>
  <c r="AG8" i="64"/>
  <c r="O8" i="64"/>
  <c r="N8" i="64"/>
  <c r="M8" i="64"/>
  <c r="L8" i="64"/>
  <c r="K8" i="64"/>
  <c r="J8" i="64"/>
  <c r="I8" i="64"/>
  <c r="H8" i="64"/>
  <c r="G8" i="64"/>
  <c r="F8" i="64"/>
  <c r="E8" i="64"/>
  <c r="D8" i="64"/>
  <c r="P8" i="64" s="1"/>
  <c r="C8" i="64"/>
  <c r="C46" i="64" s="1"/>
  <c r="T46" i="64" s="1"/>
  <c r="AF7" i="64"/>
  <c r="AE7" i="64"/>
  <c r="AC7" i="64"/>
  <c r="AB7" i="64"/>
  <c r="AA7" i="64"/>
  <c r="Z7" i="64"/>
  <c r="Y7" i="64"/>
  <c r="W7" i="64"/>
  <c r="V7" i="64"/>
  <c r="O7" i="64"/>
  <c r="N7" i="64"/>
  <c r="L7" i="64"/>
  <c r="K7" i="64"/>
  <c r="J7" i="64"/>
  <c r="I7" i="64"/>
  <c r="H7" i="64"/>
  <c r="F7" i="64"/>
  <c r="E7" i="64"/>
  <c r="C7" i="64"/>
  <c r="C45" i="64"/>
  <c r="T45" i="64" s="1"/>
  <c r="AF6" i="64"/>
  <c r="AE6" i="64"/>
  <c r="AC6" i="64"/>
  <c r="AB6" i="64"/>
  <c r="AA6" i="64"/>
  <c r="Z6" i="64"/>
  <c r="Y6" i="64"/>
  <c r="W6" i="64"/>
  <c r="V6" i="64"/>
  <c r="O6" i="64"/>
  <c r="N6" i="64"/>
  <c r="L6" i="64"/>
  <c r="K6" i="64"/>
  <c r="J6" i="64"/>
  <c r="I6" i="64"/>
  <c r="H6" i="64"/>
  <c r="F6" i="64"/>
  <c r="E6" i="64"/>
  <c r="C6" i="64"/>
  <c r="C44" i="64" s="1"/>
  <c r="T44" i="64" s="1"/>
  <c r="AF5" i="64"/>
  <c r="AE5" i="64"/>
  <c r="AC5" i="64"/>
  <c r="AB5" i="64"/>
  <c r="AA5" i="64"/>
  <c r="Z5" i="64"/>
  <c r="Y5" i="64"/>
  <c r="W5" i="64"/>
  <c r="V5" i="64"/>
  <c r="O5" i="64"/>
  <c r="N5" i="64"/>
  <c r="L5" i="64"/>
  <c r="K5" i="64"/>
  <c r="J5" i="64"/>
  <c r="I5" i="64"/>
  <c r="H5" i="64"/>
  <c r="F5" i="64"/>
  <c r="E5" i="64"/>
  <c r="C5" i="64"/>
  <c r="C43" i="64"/>
  <c r="T43" i="64" s="1"/>
  <c r="AF4" i="64"/>
  <c r="AE4" i="64"/>
  <c r="AC4" i="64"/>
  <c r="AB4" i="64"/>
  <c r="AA4" i="64"/>
  <c r="Z4" i="64"/>
  <c r="Y4" i="64"/>
  <c r="W4" i="64"/>
  <c r="V4" i="64"/>
  <c r="O4" i="64"/>
  <c r="N4" i="64"/>
  <c r="L4" i="64"/>
  <c r="K4" i="64"/>
  <c r="J4" i="64"/>
  <c r="I4" i="64"/>
  <c r="H4" i="64"/>
  <c r="F4" i="64"/>
  <c r="E4" i="64"/>
  <c r="C4" i="64"/>
  <c r="C42" i="64" s="1"/>
  <c r="T42" i="64" s="1"/>
  <c r="AG2" i="64"/>
  <c r="P2" i="64"/>
  <c r="AF73" i="63"/>
  <c r="AE73" i="63"/>
  <c r="AC73" i="63"/>
  <c r="AB73" i="63"/>
  <c r="AA73" i="63"/>
  <c r="Z73" i="63"/>
  <c r="Y73" i="63"/>
  <c r="W73" i="63"/>
  <c r="V73" i="63"/>
  <c r="AF72" i="63"/>
  <c r="AE72" i="63"/>
  <c r="AD72" i="63"/>
  <c r="AC72" i="63"/>
  <c r="AB72" i="63"/>
  <c r="AA72" i="63"/>
  <c r="Z72" i="63"/>
  <c r="Y72" i="63"/>
  <c r="X72" i="63"/>
  <c r="W72" i="63"/>
  <c r="V72" i="63"/>
  <c r="AF71" i="63"/>
  <c r="AE71" i="63"/>
  <c r="AD71" i="63"/>
  <c r="AC71" i="63"/>
  <c r="AB71" i="63"/>
  <c r="AA71" i="63"/>
  <c r="Z71" i="63"/>
  <c r="Y71" i="63"/>
  <c r="X71" i="63"/>
  <c r="W71" i="63"/>
  <c r="V71" i="63"/>
  <c r="AF70" i="63"/>
  <c r="AE70" i="63"/>
  <c r="AD70" i="63"/>
  <c r="AC70" i="63"/>
  <c r="AB70" i="63"/>
  <c r="AA70" i="63"/>
  <c r="Z70" i="63"/>
  <c r="Y70" i="63"/>
  <c r="X70" i="63"/>
  <c r="W70" i="63"/>
  <c r="V70" i="63"/>
  <c r="AF69" i="63"/>
  <c r="AE69" i="63"/>
  <c r="AD69" i="63"/>
  <c r="AC69" i="63"/>
  <c r="AB69" i="63"/>
  <c r="AA69" i="63"/>
  <c r="Z69" i="63"/>
  <c r="Y69" i="63"/>
  <c r="X69" i="63"/>
  <c r="W69" i="63"/>
  <c r="V69" i="63"/>
  <c r="AF68" i="63"/>
  <c r="AE68" i="63"/>
  <c r="AD68" i="63"/>
  <c r="AC68" i="63"/>
  <c r="AB68" i="63"/>
  <c r="AA68" i="63"/>
  <c r="Z68" i="63"/>
  <c r="Y68" i="63"/>
  <c r="X68" i="63"/>
  <c r="W68" i="63"/>
  <c r="V68" i="63"/>
  <c r="AF67" i="63"/>
  <c r="AE67" i="63"/>
  <c r="AC67" i="63"/>
  <c r="AB67" i="63"/>
  <c r="AA67" i="63"/>
  <c r="Z67" i="63"/>
  <c r="Y67" i="63"/>
  <c r="W67" i="63"/>
  <c r="V67" i="63"/>
  <c r="AF66" i="63"/>
  <c r="AE66" i="63"/>
  <c r="AD66" i="63"/>
  <c r="AC66" i="63"/>
  <c r="AB66" i="63"/>
  <c r="AA66" i="63"/>
  <c r="Z66" i="63"/>
  <c r="Y66" i="63"/>
  <c r="X66" i="63"/>
  <c r="W66" i="63"/>
  <c r="V66" i="63"/>
  <c r="AF65" i="63"/>
  <c r="AE65" i="63"/>
  <c r="AD65" i="63"/>
  <c r="AC65" i="63"/>
  <c r="AB65" i="63"/>
  <c r="AA65" i="63"/>
  <c r="Z65" i="63"/>
  <c r="Y65" i="63"/>
  <c r="X65" i="63"/>
  <c r="W65" i="63"/>
  <c r="V65" i="63"/>
  <c r="U72" i="63"/>
  <c r="U71" i="63"/>
  <c r="U70" i="63"/>
  <c r="U69" i="63"/>
  <c r="U68" i="63"/>
  <c r="U66" i="63"/>
  <c r="U65" i="63"/>
  <c r="O73" i="63"/>
  <c r="N73" i="63"/>
  <c r="L73" i="63"/>
  <c r="K73" i="63"/>
  <c r="J73" i="63"/>
  <c r="I73" i="63"/>
  <c r="H73" i="63"/>
  <c r="F73" i="63"/>
  <c r="E73" i="63"/>
  <c r="O72" i="63"/>
  <c r="N72" i="63"/>
  <c r="M72" i="63"/>
  <c r="L72" i="63"/>
  <c r="K72" i="63"/>
  <c r="J72" i="63"/>
  <c r="I72" i="63"/>
  <c r="H72" i="63"/>
  <c r="G72" i="63"/>
  <c r="F72" i="63"/>
  <c r="E72" i="63"/>
  <c r="O71" i="63"/>
  <c r="N71" i="63"/>
  <c r="M71" i="63"/>
  <c r="L71" i="63"/>
  <c r="K71" i="63"/>
  <c r="J71" i="63"/>
  <c r="I71" i="63"/>
  <c r="H71" i="63"/>
  <c r="G71" i="63"/>
  <c r="F71" i="63"/>
  <c r="E71" i="63"/>
  <c r="O70" i="63"/>
  <c r="N70" i="63"/>
  <c r="M70" i="63"/>
  <c r="L70" i="63"/>
  <c r="K70" i="63"/>
  <c r="J70" i="63"/>
  <c r="I70" i="63"/>
  <c r="H70" i="63"/>
  <c r="G70" i="63"/>
  <c r="F70" i="63"/>
  <c r="E70" i="63"/>
  <c r="O69" i="63"/>
  <c r="N69" i="63"/>
  <c r="M69" i="63"/>
  <c r="L69" i="63"/>
  <c r="K69" i="63"/>
  <c r="J69" i="63"/>
  <c r="I69" i="63"/>
  <c r="H69" i="63"/>
  <c r="G69" i="63"/>
  <c r="F69" i="63"/>
  <c r="E69" i="63"/>
  <c r="O68" i="63"/>
  <c r="N68" i="63"/>
  <c r="M68" i="63"/>
  <c r="L68" i="63"/>
  <c r="K68" i="63"/>
  <c r="J68" i="63"/>
  <c r="I68" i="63"/>
  <c r="H68" i="63"/>
  <c r="G68" i="63"/>
  <c r="F68" i="63"/>
  <c r="E68" i="63"/>
  <c r="O67" i="63"/>
  <c r="N67" i="63"/>
  <c r="L67" i="63"/>
  <c r="K67" i="63"/>
  <c r="J67" i="63"/>
  <c r="I67" i="63"/>
  <c r="H67" i="63"/>
  <c r="F67" i="63"/>
  <c r="E67" i="63"/>
  <c r="O66" i="63"/>
  <c r="N66" i="63"/>
  <c r="M66" i="63"/>
  <c r="L66" i="63"/>
  <c r="K66" i="63"/>
  <c r="J66" i="63"/>
  <c r="I66" i="63"/>
  <c r="H66" i="63"/>
  <c r="G66" i="63"/>
  <c r="F66" i="63"/>
  <c r="E66" i="63"/>
  <c r="O65" i="63"/>
  <c r="N65" i="63"/>
  <c r="M65" i="63"/>
  <c r="L65" i="63"/>
  <c r="K65" i="63"/>
  <c r="J65" i="63"/>
  <c r="I65" i="63"/>
  <c r="H65" i="63"/>
  <c r="G65" i="63"/>
  <c r="F65" i="63"/>
  <c r="E65" i="63"/>
  <c r="D72" i="63"/>
  <c r="D71" i="63"/>
  <c r="D70" i="63"/>
  <c r="D69" i="63"/>
  <c r="D68" i="63"/>
  <c r="D66" i="63"/>
  <c r="D65" i="63"/>
  <c r="AF61" i="63"/>
  <c r="AE61" i="63"/>
  <c r="AC61" i="63"/>
  <c r="AB61" i="63"/>
  <c r="AA61" i="63"/>
  <c r="Z61" i="63"/>
  <c r="W61" i="63"/>
  <c r="V61" i="63"/>
  <c r="AF60" i="63"/>
  <c r="AE60" i="63"/>
  <c r="AC60" i="63"/>
  <c r="AB60" i="63"/>
  <c r="AA60" i="63"/>
  <c r="Z60" i="63"/>
  <c r="W60" i="63"/>
  <c r="V60" i="63"/>
  <c r="AF59" i="63"/>
  <c r="AE59" i="63"/>
  <c r="AC59" i="63"/>
  <c r="AB59" i="63"/>
  <c r="AA59" i="63"/>
  <c r="Z59" i="63"/>
  <c r="Y59" i="63"/>
  <c r="W59" i="63"/>
  <c r="V59" i="63"/>
  <c r="AF58" i="63"/>
  <c r="AE58" i="63"/>
  <c r="AD58" i="63"/>
  <c r="AC58" i="63"/>
  <c r="AB58" i="63"/>
  <c r="AA58" i="63"/>
  <c r="Z58" i="63"/>
  <c r="Y58" i="63"/>
  <c r="X58" i="63"/>
  <c r="W58" i="63"/>
  <c r="V58" i="63"/>
  <c r="AF57" i="63"/>
  <c r="AE57" i="63"/>
  <c r="AD57" i="63"/>
  <c r="AC57" i="63"/>
  <c r="AB57" i="63"/>
  <c r="AA57" i="63"/>
  <c r="Z57" i="63"/>
  <c r="Y57" i="63"/>
  <c r="X57" i="63"/>
  <c r="W57" i="63"/>
  <c r="V57" i="63"/>
  <c r="AF56" i="63"/>
  <c r="AE56" i="63"/>
  <c r="AD56" i="63"/>
  <c r="AC56" i="63"/>
  <c r="AB56" i="63"/>
  <c r="AA56" i="63"/>
  <c r="Z56" i="63"/>
  <c r="Y56" i="63"/>
  <c r="X56" i="63"/>
  <c r="W56" i="63"/>
  <c r="V56" i="63"/>
  <c r="AF55" i="63"/>
  <c r="AE55" i="63"/>
  <c r="AD55" i="63"/>
  <c r="AC55" i="63"/>
  <c r="AB55" i="63"/>
  <c r="AA55" i="63"/>
  <c r="Z55" i="63"/>
  <c r="Y55" i="63"/>
  <c r="X55" i="63"/>
  <c r="W55" i="63"/>
  <c r="V55" i="63"/>
  <c r="AF54" i="63"/>
  <c r="AE54" i="63"/>
  <c r="AD54" i="63"/>
  <c r="AC54" i="63"/>
  <c r="AB54" i="63"/>
  <c r="AA54" i="63"/>
  <c r="Z54" i="63"/>
  <c r="Y54" i="63"/>
  <c r="X54" i="63"/>
  <c r="W54" i="63"/>
  <c r="V54" i="63"/>
  <c r="AF53" i="63"/>
  <c r="AE53" i="63"/>
  <c r="AD53" i="63"/>
  <c r="AC53" i="63"/>
  <c r="AB53" i="63"/>
  <c r="AA53" i="63"/>
  <c r="Z53" i="63"/>
  <c r="Y53" i="63"/>
  <c r="X53" i="63"/>
  <c r="W53" i="63"/>
  <c r="V53" i="63"/>
  <c r="AF52" i="63"/>
  <c r="AE52" i="63"/>
  <c r="AD52" i="63"/>
  <c r="AC52" i="63"/>
  <c r="AB52" i="63"/>
  <c r="AA52" i="63"/>
  <c r="Z52" i="63"/>
  <c r="Y52" i="63"/>
  <c r="X52" i="63"/>
  <c r="W52" i="63"/>
  <c r="V52" i="63"/>
  <c r="AF51" i="63"/>
  <c r="AE51" i="63"/>
  <c r="AD51" i="63"/>
  <c r="AC51" i="63"/>
  <c r="AB51" i="63"/>
  <c r="AA51" i="63"/>
  <c r="Z51" i="63"/>
  <c r="Y51" i="63"/>
  <c r="X51" i="63"/>
  <c r="W51" i="63"/>
  <c r="V51" i="63"/>
  <c r="AF50" i="63"/>
  <c r="AE50" i="63"/>
  <c r="AC50" i="63"/>
  <c r="AB50" i="63"/>
  <c r="AA50" i="63"/>
  <c r="Z50" i="63"/>
  <c r="W50" i="63"/>
  <c r="V50" i="63"/>
  <c r="AF49" i="63"/>
  <c r="AE49" i="63"/>
  <c r="AD49" i="63"/>
  <c r="AC49" i="63"/>
  <c r="AB49" i="63"/>
  <c r="AA49" i="63"/>
  <c r="Z49" i="63"/>
  <c r="Y49" i="63"/>
  <c r="X49" i="63"/>
  <c r="W49" i="63"/>
  <c r="V49" i="63"/>
  <c r="AF48" i="63"/>
  <c r="AE48" i="63"/>
  <c r="AC48" i="63"/>
  <c r="AB48" i="63"/>
  <c r="AA48" i="63"/>
  <c r="Z48" i="63"/>
  <c r="W48" i="63"/>
  <c r="V48" i="63"/>
  <c r="AF47" i="63"/>
  <c r="AE47" i="63"/>
  <c r="AD47" i="63"/>
  <c r="AC47" i="63"/>
  <c r="AB47" i="63"/>
  <c r="AA47" i="63"/>
  <c r="Z47" i="63"/>
  <c r="Y47" i="63"/>
  <c r="X47" i="63"/>
  <c r="W47" i="63"/>
  <c r="V47" i="63"/>
  <c r="AF46" i="63"/>
  <c r="AE46" i="63"/>
  <c r="AD46" i="63"/>
  <c r="AC46" i="63"/>
  <c r="AB46" i="63"/>
  <c r="AA46" i="63"/>
  <c r="Z46" i="63"/>
  <c r="Y46" i="63"/>
  <c r="X46" i="63"/>
  <c r="W46" i="63"/>
  <c r="V46" i="63"/>
  <c r="AF45" i="63"/>
  <c r="AE45" i="63"/>
  <c r="AD45" i="63"/>
  <c r="AC45" i="63"/>
  <c r="AB45" i="63"/>
  <c r="AA45" i="63"/>
  <c r="Z45" i="63"/>
  <c r="Y45" i="63"/>
  <c r="X45" i="63"/>
  <c r="W45" i="63"/>
  <c r="V45" i="63"/>
  <c r="AF44" i="63"/>
  <c r="AE44" i="63"/>
  <c r="AD44" i="63"/>
  <c r="AC44" i="63"/>
  <c r="AB44" i="63"/>
  <c r="AA44" i="63"/>
  <c r="Z44" i="63"/>
  <c r="Y44" i="63"/>
  <c r="X44" i="63"/>
  <c r="W44" i="63"/>
  <c r="V44" i="63"/>
  <c r="AF43" i="63"/>
  <c r="AE43" i="63"/>
  <c r="AD43" i="63"/>
  <c r="AC43" i="63"/>
  <c r="AB43" i="63"/>
  <c r="AA43" i="63"/>
  <c r="Z43" i="63"/>
  <c r="Y43" i="63"/>
  <c r="X43" i="63"/>
  <c r="W43" i="63"/>
  <c r="V43" i="63"/>
  <c r="AF42" i="63"/>
  <c r="AE42" i="63"/>
  <c r="AC42" i="63"/>
  <c r="AB42" i="63"/>
  <c r="AA42" i="63"/>
  <c r="Z42" i="63"/>
  <c r="Y42" i="63"/>
  <c r="W42" i="63"/>
  <c r="V42" i="63"/>
  <c r="U58" i="63"/>
  <c r="U57" i="63"/>
  <c r="AG57" i="63" s="1"/>
  <c r="U56" i="63"/>
  <c r="U55" i="63"/>
  <c r="AG55" i="63"/>
  <c r="U54" i="63"/>
  <c r="U53" i="63"/>
  <c r="AG53" i="63" s="1"/>
  <c r="U52" i="63"/>
  <c r="AG52" i="63" s="1"/>
  <c r="U51" i="63"/>
  <c r="U49" i="63"/>
  <c r="U47" i="63"/>
  <c r="AG47" i="63" s="1"/>
  <c r="U46" i="63"/>
  <c r="AG46" i="63" s="1"/>
  <c r="U45" i="63"/>
  <c r="U44" i="63"/>
  <c r="AG44" i="63"/>
  <c r="U43" i="63"/>
  <c r="U42" i="63"/>
  <c r="O61" i="63"/>
  <c r="N61" i="63"/>
  <c r="L61" i="63"/>
  <c r="K61" i="63"/>
  <c r="J61" i="63"/>
  <c r="I61" i="63"/>
  <c r="F61" i="63"/>
  <c r="E61" i="63"/>
  <c r="O60" i="63"/>
  <c r="N60" i="63"/>
  <c r="L60" i="63"/>
  <c r="K60" i="63"/>
  <c r="J60" i="63"/>
  <c r="I60" i="63"/>
  <c r="F60" i="63"/>
  <c r="E60" i="63"/>
  <c r="O59" i="63"/>
  <c r="N59" i="63"/>
  <c r="L59" i="63"/>
  <c r="K59" i="63"/>
  <c r="J59" i="63"/>
  <c r="I59" i="63"/>
  <c r="H59" i="63"/>
  <c r="F59" i="63"/>
  <c r="E59" i="63"/>
  <c r="O58" i="63"/>
  <c r="N58" i="63"/>
  <c r="M58" i="63"/>
  <c r="L58" i="63"/>
  <c r="K58" i="63"/>
  <c r="J58" i="63"/>
  <c r="I58" i="63"/>
  <c r="H58" i="63"/>
  <c r="G58" i="63"/>
  <c r="F58" i="63"/>
  <c r="E58" i="63"/>
  <c r="O57" i="63"/>
  <c r="N57" i="63"/>
  <c r="M57" i="63"/>
  <c r="L57" i="63"/>
  <c r="K57" i="63"/>
  <c r="J57" i="63"/>
  <c r="I57" i="63"/>
  <c r="H57" i="63"/>
  <c r="G57" i="63"/>
  <c r="F57" i="63"/>
  <c r="E57" i="63"/>
  <c r="O56" i="63"/>
  <c r="N56" i="63"/>
  <c r="M56" i="63"/>
  <c r="L56" i="63"/>
  <c r="K56" i="63"/>
  <c r="J56" i="63"/>
  <c r="I56" i="63"/>
  <c r="H56" i="63"/>
  <c r="G56" i="63"/>
  <c r="F56" i="63"/>
  <c r="E56" i="63"/>
  <c r="O55" i="63"/>
  <c r="N55" i="63"/>
  <c r="M55" i="63"/>
  <c r="L55" i="63"/>
  <c r="K55" i="63"/>
  <c r="J55" i="63"/>
  <c r="I55" i="63"/>
  <c r="H55" i="63"/>
  <c r="G55" i="63"/>
  <c r="F55" i="63"/>
  <c r="E55" i="63"/>
  <c r="O54" i="63"/>
  <c r="N54" i="63"/>
  <c r="M54" i="63"/>
  <c r="L54" i="63"/>
  <c r="K54" i="63"/>
  <c r="J54" i="63"/>
  <c r="I54" i="63"/>
  <c r="H54" i="63"/>
  <c r="G54" i="63"/>
  <c r="F54" i="63"/>
  <c r="E54" i="63"/>
  <c r="O53" i="63"/>
  <c r="N53" i="63"/>
  <c r="M53" i="63"/>
  <c r="L53" i="63"/>
  <c r="K53" i="63"/>
  <c r="J53" i="63"/>
  <c r="I53" i="63"/>
  <c r="H53" i="63"/>
  <c r="G53" i="63"/>
  <c r="F53" i="63"/>
  <c r="E53" i="63"/>
  <c r="O52" i="63"/>
  <c r="N52" i="63"/>
  <c r="M52" i="63"/>
  <c r="L52" i="63"/>
  <c r="K52" i="63"/>
  <c r="J52" i="63"/>
  <c r="I52" i="63"/>
  <c r="H52" i="63"/>
  <c r="G52" i="63"/>
  <c r="F52" i="63"/>
  <c r="E52" i="63"/>
  <c r="O51" i="63"/>
  <c r="N51" i="63"/>
  <c r="M51" i="63"/>
  <c r="L51" i="63"/>
  <c r="K51" i="63"/>
  <c r="J51" i="63"/>
  <c r="I51" i="63"/>
  <c r="H51" i="63"/>
  <c r="G51" i="63"/>
  <c r="F51" i="63"/>
  <c r="E51" i="63"/>
  <c r="O50" i="63"/>
  <c r="N50" i="63"/>
  <c r="L50" i="63"/>
  <c r="K50" i="63"/>
  <c r="J50" i="63"/>
  <c r="I50" i="63"/>
  <c r="F50" i="63"/>
  <c r="E50" i="63"/>
  <c r="O49" i="63"/>
  <c r="N49" i="63"/>
  <c r="M49" i="63"/>
  <c r="L49" i="63"/>
  <c r="K49" i="63"/>
  <c r="J49" i="63"/>
  <c r="I49" i="63"/>
  <c r="H49" i="63"/>
  <c r="G49" i="63"/>
  <c r="F49" i="63"/>
  <c r="E49" i="63"/>
  <c r="O48" i="63"/>
  <c r="N48" i="63"/>
  <c r="L48" i="63"/>
  <c r="K48" i="63"/>
  <c r="J48" i="63"/>
  <c r="I48" i="63"/>
  <c r="F48" i="63"/>
  <c r="E48" i="63"/>
  <c r="O47" i="63"/>
  <c r="N47" i="63"/>
  <c r="M47" i="63"/>
  <c r="L47" i="63"/>
  <c r="K47" i="63"/>
  <c r="J47" i="63"/>
  <c r="I47" i="63"/>
  <c r="H47" i="63"/>
  <c r="G47" i="63"/>
  <c r="F47" i="63"/>
  <c r="E47" i="63"/>
  <c r="O46" i="63"/>
  <c r="N46" i="63"/>
  <c r="M46" i="63"/>
  <c r="L46" i="63"/>
  <c r="K46" i="63"/>
  <c r="J46" i="63"/>
  <c r="I46" i="63"/>
  <c r="H46" i="63"/>
  <c r="G46" i="63"/>
  <c r="F46" i="63"/>
  <c r="E46" i="63"/>
  <c r="O45" i="63"/>
  <c r="N45" i="63"/>
  <c r="M45" i="63"/>
  <c r="L45" i="63"/>
  <c r="K45" i="63"/>
  <c r="J45" i="63"/>
  <c r="I45" i="63"/>
  <c r="H45" i="63"/>
  <c r="G45" i="63"/>
  <c r="F45" i="63"/>
  <c r="E45" i="63"/>
  <c r="O44" i="63"/>
  <c r="N44" i="63"/>
  <c r="M44" i="63"/>
  <c r="L44" i="63"/>
  <c r="K44" i="63"/>
  <c r="J44" i="63"/>
  <c r="I44" i="63"/>
  <c r="H44" i="63"/>
  <c r="G44" i="63"/>
  <c r="F44" i="63"/>
  <c r="E44" i="63"/>
  <c r="O43" i="63"/>
  <c r="N43" i="63"/>
  <c r="M43" i="63"/>
  <c r="L43" i="63"/>
  <c r="K43" i="63"/>
  <c r="J43" i="63"/>
  <c r="I43" i="63"/>
  <c r="H43" i="63"/>
  <c r="G43" i="63"/>
  <c r="F43" i="63"/>
  <c r="E43" i="63"/>
  <c r="O42" i="63"/>
  <c r="N42" i="63"/>
  <c r="L42" i="63"/>
  <c r="K42" i="63"/>
  <c r="J42" i="63"/>
  <c r="I42" i="63"/>
  <c r="F42" i="63"/>
  <c r="E42" i="63"/>
  <c r="D58" i="63"/>
  <c r="D57" i="63"/>
  <c r="P57" i="63"/>
  <c r="D56" i="63"/>
  <c r="P56" i="63"/>
  <c r="D55" i="63"/>
  <c r="P55" i="63"/>
  <c r="D54" i="63"/>
  <c r="D53" i="63"/>
  <c r="D52" i="63"/>
  <c r="P52" i="63"/>
  <c r="D51" i="63"/>
  <c r="P51" i="63"/>
  <c r="D49" i="63"/>
  <c r="D47" i="63"/>
  <c r="D46" i="63"/>
  <c r="P46" i="63"/>
  <c r="D45" i="63"/>
  <c r="P45" i="63"/>
  <c r="D44" i="63"/>
  <c r="D43" i="63"/>
  <c r="D42" i="63"/>
  <c r="AF37" i="63"/>
  <c r="AE37" i="63"/>
  <c r="AC37" i="63"/>
  <c r="AB37" i="63"/>
  <c r="AA37" i="63"/>
  <c r="Z37" i="63"/>
  <c r="Y37" i="63"/>
  <c r="W37" i="63"/>
  <c r="V37" i="63"/>
  <c r="AF36" i="63"/>
  <c r="AE36" i="63"/>
  <c r="AD36" i="63"/>
  <c r="AC36" i="63"/>
  <c r="AB36" i="63"/>
  <c r="AA36" i="63"/>
  <c r="Z36" i="63"/>
  <c r="Y36" i="63"/>
  <c r="X36" i="63"/>
  <c r="W36" i="63"/>
  <c r="V36" i="63"/>
  <c r="AF35" i="63"/>
  <c r="AE35" i="63"/>
  <c r="AD35" i="63"/>
  <c r="AC35" i="63"/>
  <c r="AB35" i="63"/>
  <c r="AA35" i="63"/>
  <c r="Z35" i="63"/>
  <c r="Y35" i="63"/>
  <c r="X35" i="63"/>
  <c r="W35" i="63"/>
  <c r="V35" i="63"/>
  <c r="AF34" i="63"/>
  <c r="AE34" i="63"/>
  <c r="AD34" i="63"/>
  <c r="AC34" i="63"/>
  <c r="AB34" i="63"/>
  <c r="AA34" i="63"/>
  <c r="Z34" i="63"/>
  <c r="Y34" i="63"/>
  <c r="X34" i="63"/>
  <c r="W34" i="63"/>
  <c r="V34" i="63"/>
  <c r="AF33" i="63"/>
  <c r="AE33" i="63"/>
  <c r="AD33" i="63"/>
  <c r="AC33" i="63"/>
  <c r="AB33" i="63"/>
  <c r="AA33" i="63"/>
  <c r="Z33" i="63"/>
  <c r="Y33" i="63"/>
  <c r="X33" i="63"/>
  <c r="W33" i="63"/>
  <c r="V33" i="63"/>
  <c r="AF32" i="63"/>
  <c r="AE32" i="63"/>
  <c r="AD32" i="63"/>
  <c r="AC32" i="63"/>
  <c r="AB32" i="63"/>
  <c r="AA32" i="63"/>
  <c r="Z32" i="63"/>
  <c r="Y32" i="63"/>
  <c r="X32" i="63"/>
  <c r="W32" i="63"/>
  <c r="V32" i="63"/>
  <c r="AF31" i="63"/>
  <c r="AE31" i="63"/>
  <c r="AC31" i="63"/>
  <c r="AB31" i="63"/>
  <c r="AA31" i="63"/>
  <c r="Z31" i="63"/>
  <c r="Y31" i="63"/>
  <c r="W31" i="63"/>
  <c r="V31" i="63"/>
  <c r="AF30" i="63"/>
  <c r="AE30" i="63"/>
  <c r="AD30" i="63"/>
  <c r="AC30" i="63"/>
  <c r="AB30" i="63"/>
  <c r="AA30" i="63"/>
  <c r="Z30" i="63"/>
  <c r="Y30" i="63"/>
  <c r="X30" i="63"/>
  <c r="W30" i="63"/>
  <c r="V30" i="63"/>
  <c r="AF29" i="63"/>
  <c r="AE29" i="63"/>
  <c r="AD29" i="63"/>
  <c r="AC29" i="63"/>
  <c r="AB29" i="63"/>
  <c r="AA29" i="63"/>
  <c r="Z29" i="63"/>
  <c r="Y29" i="63"/>
  <c r="X29" i="63"/>
  <c r="W29" i="63"/>
  <c r="V29" i="63"/>
  <c r="U37" i="63"/>
  <c r="U36" i="63"/>
  <c r="AG36" i="63" s="1"/>
  <c r="U35" i="63"/>
  <c r="AG35" i="63" s="1"/>
  <c r="U34" i="63"/>
  <c r="U33" i="63"/>
  <c r="U32" i="63"/>
  <c r="AG32" i="63" s="1"/>
  <c r="U31" i="63"/>
  <c r="U30" i="63"/>
  <c r="U29" i="63"/>
  <c r="AG29" i="63" s="1"/>
  <c r="O37" i="63"/>
  <c r="N37" i="63"/>
  <c r="L37" i="63"/>
  <c r="K37" i="63"/>
  <c r="J37" i="63"/>
  <c r="I37" i="63"/>
  <c r="H37" i="63"/>
  <c r="F37" i="63"/>
  <c r="E37" i="63"/>
  <c r="O36" i="63"/>
  <c r="N36" i="63"/>
  <c r="M36" i="63"/>
  <c r="L36" i="63"/>
  <c r="K36" i="63"/>
  <c r="J36" i="63"/>
  <c r="I36" i="63"/>
  <c r="H36" i="63"/>
  <c r="G36" i="63"/>
  <c r="F36" i="63"/>
  <c r="E36" i="63"/>
  <c r="O35" i="63"/>
  <c r="N35" i="63"/>
  <c r="M35" i="63"/>
  <c r="L35" i="63"/>
  <c r="K35" i="63"/>
  <c r="J35" i="63"/>
  <c r="I35" i="63"/>
  <c r="H35" i="63"/>
  <c r="G35" i="63"/>
  <c r="F35" i="63"/>
  <c r="E35" i="63"/>
  <c r="O34" i="63"/>
  <c r="N34" i="63"/>
  <c r="M34" i="63"/>
  <c r="L34" i="63"/>
  <c r="K34" i="63"/>
  <c r="J34" i="63"/>
  <c r="I34" i="63"/>
  <c r="H34" i="63"/>
  <c r="G34" i="63"/>
  <c r="F34" i="63"/>
  <c r="E34" i="63"/>
  <c r="O33" i="63"/>
  <c r="N33" i="63"/>
  <c r="M33" i="63"/>
  <c r="L33" i="63"/>
  <c r="K33" i="63"/>
  <c r="J33" i="63"/>
  <c r="I33" i="63"/>
  <c r="H33" i="63"/>
  <c r="G33" i="63"/>
  <c r="F33" i="63"/>
  <c r="E33" i="63"/>
  <c r="O32" i="63"/>
  <c r="N32" i="63"/>
  <c r="M32" i="63"/>
  <c r="L32" i="63"/>
  <c r="K32" i="63"/>
  <c r="J32" i="63"/>
  <c r="I32" i="63"/>
  <c r="H32" i="63"/>
  <c r="G32" i="63"/>
  <c r="F32" i="63"/>
  <c r="E32" i="63"/>
  <c r="O31" i="63"/>
  <c r="N31" i="63"/>
  <c r="L31" i="63"/>
  <c r="K31" i="63"/>
  <c r="J31" i="63"/>
  <c r="I31" i="63"/>
  <c r="H31" i="63"/>
  <c r="F31" i="63"/>
  <c r="E31" i="63"/>
  <c r="O30" i="63"/>
  <c r="N30" i="63"/>
  <c r="M30" i="63"/>
  <c r="L30" i="63"/>
  <c r="K30" i="63"/>
  <c r="J30" i="63"/>
  <c r="I30" i="63"/>
  <c r="H30" i="63"/>
  <c r="G30" i="63"/>
  <c r="F30" i="63"/>
  <c r="E30" i="63"/>
  <c r="O29" i="63"/>
  <c r="N29" i="63"/>
  <c r="M29" i="63"/>
  <c r="L29" i="63"/>
  <c r="K29" i="63"/>
  <c r="J29" i="63"/>
  <c r="I29" i="63"/>
  <c r="H29" i="63"/>
  <c r="G29" i="63"/>
  <c r="F29" i="63"/>
  <c r="E29" i="63"/>
  <c r="D37" i="63"/>
  <c r="D36" i="63"/>
  <c r="D35" i="63"/>
  <c r="D34" i="63"/>
  <c r="P34" i="63" s="1"/>
  <c r="D33" i="63"/>
  <c r="P33" i="63" s="1"/>
  <c r="D32" i="63"/>
  <c r="D31" i="63"/>
  <c r="D30" i="63"/>
  <c r="P30" i="63" s="1"/>
  <c r="D29" i="63"/>
  <c r="P29" i="63" s="1"/>
  <c r="AF25" i="63"/>
  <c r="AE25" i="63"/>
  <c r="AC25" i="63"/>
  <c r="AB25" i="63"/>
  <c r="AA25" i="63"/>
  <c r="Z25" i="63"/>
  <c r="W25" i="63"/>
  <c r="V25" i="63"/>
  <c r="AF24" i="63"/>
  <c r="AE24" i="63"/>
  <c r="AC24" i="63"/>
  <c r="AB24" i="63"/>
  <c r="AA24" i="63"/>
  <c r="Z24" i="63"/>
  <c r="Y24" i="63"/>
  <c r="W24" i="63"/>
  <c r="V24" i="63"/>
  <c r="AF23" i="63"/>
  <c r="AE23" i="63"/>
  <c r="AD23" i="63"/>
  <c r="AC23" i="63"/>
  <c r="AB23" i="63"/>
  <c r="AA23" i="63"/>
  <c r="Z23" i="63"/>
  <c r="Y23" i="63"/>
  <c r="X23" i="63"/>
  <c r="W23" i="63"/>
  <c r="V23" i="63"/>
  <c r="AF22" i="63"/>
  <c r="AE22" i="63"/>
  <c r="AD22" i="63"/>
  <c r="AC22" i="63"/>
  <c r="AB22" i="63"/>
  <c r="AA22" i="63"/>
  <c r="Z22" i="63"/>
  <c r="Y22" i="63"/>
  <c r="X22" i="63"/>
  <c r="W22" i="63"/>
  <c r="V22" i="63"/>
  <c r="AF21" i="63"/>
  <c r="AE21" i="63"/>
  <c r="AD21" i="63"/>
  <c r="AC21" i="63"/>
  <c r="AB21" i="63"/>
  <c r="AA21" i="63"/>
  <c r="Z21" i="63"/>
  <c r="Y21" i="63"/>
  <c r="X21" i="63"/>
  <c r="W21" i="63"/>
  <c r="V21" i="63"/>
  <c r="AF20" i="63"/>
  <c r="AE20" i="63"/>
  <c r="AD20" i="63"/>
  <c r="AC20" i="63"/>
  <c r="AB20" i="63"/>
  <c r="AA20" i="63"/>
  <c r="Z20" i="63"/>
  <c r="Y20" i="63"/>
  <c r="X20" i="63"/>
  <c r="W20" i="63"/>
  <c r="V20" i="63"/>
  <c r="AF19" i="63"/>
  <c r="AE19" i="63"/>
  <c r="AD19" i="63"/>
  <c r="AC19" i="63"/>
  <c r="AB19" i="63"/>
  <c r="AA19" i="63"/>
  <c r="Z19" i="63"/>
  <c r="Y19" i="63"/>
  <c r="X19" i="63"/>
  <c r="W19" i="63"/>
  <c r="V19" i="63"/>
  <c r="AF18" i="63"/>
  <c r="AE18" i="63"/>
  <c r="AD18" i="63"/>
  <c r="AC18" i="63"/>
  <c r="AB18" i="63"/>
  <c r="AA18" i="63"/>
  <c r="Z18" i="63"/>
  <c r="Y18" i="63"/>
  <c r="X18" i="63"/>
  <c r="W18" i="63"/>
  <c r="V18" i="63"/>
  <c r="AF17" i="63"/>
  <c r="AE17" i="63"/>
  <c r="AD17" i="63"/>
  <c r="AC17" i="63"/>
  <c r="AB17" i="63"/>
  <c r="AA17" i="63"/>
  <c r="Z17" i="63"/>
  <c r="Y17" i="63"/>
  <c r="X17" i="63"/>
  <c r="W17" i="63"/>
  <c r="V17" i="63"/>
  <c r="AF16" i="63"/>
  <c r="AE16" i="63"/>
  <c r="AD16" i="63"/>
  <c r="AC16" i="63"/>
  <c r="AB16" i="63"/>
  <c r="AA16" i="63"/>
  <c r="Z16" i="63"/>
  <c r="Y16" i="63"/>
  <c r="X16" i="63"/>
  <c r="W16" i="63"/>
  <c r="V16" i="63"/>
  <c r="AF15" i="63"/>
  <c r="AE15" i="63"/>
  <c r="AC15" i="63"/>
  <c r="AB15" i="63"/>
  <c r="AA15" i="63"/>
  <c r="Z15" i="63"/>
  <c r="W15" i="63"/>
  <c r="V15" i="63"/>
  <c r="AF14" i="63"/>
  <c r="AE14" i="63"/>
  <c r="AD14" i="63"/>
  <c r="AC14" i="63"/>
  <c r="AB14" i="63"/>
  <c r="AA14" i="63"/>
  <c r="Z14" i="63"/>
  <c r="Y14" i="63"/>
  <c r="X14" i="63"/>
  <c r="W14" i="63"/>
  <c r="V14" i="63"/>
  <c r="AF13" i="63"/>
  <c r="AE13" i="63"/>
  <c r="AC13" i="63"/>
  <c r="AB13" i="63"/>
  <c r="AA13" i="63"/>
  <c r="Z13" i="63"/>
  <c r="W13" i="63"/>
  <c r="V13" i="63"/>
  <c r="AF12" i="63"/>
  <c r="AE12" i="63"/>
  <c r="AD12" i="63"/>
  <c r="AC12" i="63"/>
  <c r="AB12" i="63"/>
  <c r="AA12" i="63"/>
  <c r="Z12" i="63"/>
  <c r="Y12" i="63"/>
  <c r="X12" i="63"/>
  <c r="W12" i="63"/>
  <c r="V12" i="63"/>
  <c r="AF11" i="63"/>
  <c r="AE11" i="63"/>
  <c r="AD11" i="63"/>
  <c r="AC11" i="63"/>
  <c r="AB11" i="63"/>
  <c r="AA11" i="63"/>
  <c r="Z11" i="63"/>
  <c r="Y11" i="63"/>
  <c r="X11" i="63"/>
  <c r="W11" i="63"/>
  <c r="V11" i="63"/>
  <c r="AF10" i="63"/>
  <c r="AE10" i="63"/>
  <c r="AD10" i="63"/>
  <c r="AC10" i="63"/>
  <c r="AB10" i="63"/>
  <c r="AA10" i="63"/>
  <c r="Z10" i="63"/>
  <c r="Y10" i="63"/>
  <c r="X10" i="63"/>
  <c r="W10" i="63"/>
  <c r="V10" i="63"/>
  <c r="AF9" i="63"/>
  <c r="AE9" i="63"/>
  <c r="AD9" i="63"/>
  <c r="AC9" i="63"/>
  <c r="AB9" i="63"/>
  <c r="AA9" i="63"/>
  <c r="Z9" i="63"/>
  <c r="Y9" i="63"/>
  <c r="X9" i="63"/>
  <c r="W9" i="63"/>
  <c r="V9" i="63"/>
  <c r="AF8" i="63"/>
  <c r="AE8" i="63"/>
  <c r="AD8" i="63"/>
  <c r="AC8" i="63"/>
  <c r="AB8" i="63"/>
  <c r="AA8" i="63"/>
  <c r="Z8" i="63"/>
  <c r="Y8" i="63"/>
  <c r="X8" i="63"/>
  <c r="W8" i="63"/>
  <c r="V8" i="63"/>
  <c r="AF7" i="63"/>
  <c r="AE7" i="63"/>
  <c r="AC7" i="63"/>
  <c r="AB7" i="63"/>
  <c r="AA7" i="63"/>
  <c r="Z7" i="63"/>
  <c r="W7" i="63"/>
  <c r="V7" i="63"/>
  <c r="AF6" i="63"/>
  <c r="AE6" i="63"/>
  <c r="AC6" i="63"/>
  <c r="AB6" i="63"/>
  <c r="AA6" i="63"/>
  <c r="Z6" i="63"/>
  <c r="W6" i="63"/>
  <c r="V6" i="63"/>
  <c r="AF5" i="63"/>
  <c r="AE5" i="63"/>
  <c r="AC5" i="63"/>
  <c r="AB5" i="63"/>
  <c r="AA5" i="63"/>
  <c r="Z5" i="63"/>
  <c r="W5" i="63"/>
  <c r="V5" i="63"/>
  <c r="AF4" i="63"/>
  <c r="AE4" i="63"/>
  <c r="AC4" i="63"/>
  <c r="AB4" i="63"/>
  <c r="AA4" i="63"/>
  <c r="Z4" i="63"/>
  <c r="W4" i="63"/>
  <c r="V4" i="63"/>
  <c r="U23" i="63"/>
  <c r="U22" i="63"/>
  <c r="AG22" i="63"/>
  <c r="U21" i="63"/>
  <c r="AG21" i="63"/>
  <c r="U20" i="63"/>
  <c r="U19" i="63"/>
  <c r="U18" i="63"/>
  <c r="U17" i="63"/>
  <c r="AG17" i="63" s="1"/>
  <c r="U16" i="63"/>
  <c r="AG16" i="63" s="1"/>
  <c r="U14" i="63"/>
  <c r="AG14" i="63" s="1"/>
  <c r="U12" i="63"/>
  <c r="AG12" i="63" s="1"/>
  <c r="U11" i="63"/>
  <c r="U10" i="63"/>
  <c r="AG10" i="63"/>
  <c r="U9" i="63"/>
  <c r="AG9" i="63"/>
  <c r="U8" i="63"/>
  <c r="O25" i="63"/>
  <c r="N25" i="63"/>
  <c r="L25" i="63"/>
  <c r="K25" i="63"/>
  <c r="J25" i="63"/>
  <c r="I25" i="63"/>
  <c r="F25" i="63"/>
  <c r="E25" i="63"/>
  <c r="O24" i="63"/>
  <c r="N24" i="63"/>
  <c r="L24" i="63"/>
  <c r="K24" i="63"/>
  <c r="J24" i="63"/>
  <c r="I24" i="63"/>
  <c r="H24" i="63"/>
  <c r="F24" i="63"/>
  <c r="E24" i="63"/>
  <c r="O23" i="63"/>
  <c r="N23" i="63"/>
  <c r="M23" i="63"/>
  <c r="L23" i="63"/>
  <c r="K23" i="63"/>
  <c r="J23" i="63"/>
  <c r="I23" i="63"/>
  <c r="H23" i="63"/>
  <c r="G23" i="63"/>
  <c r="F23" i="63"/>
  <c r="E23" i="63"/>
  <c r="O22" i="63"/>
  <c r="N22" i="63"/>
  <c r="M22" i="63"/>
  <c r="L22" i="63"/>
  <c r="K22" i="63"/>
  <c r="J22" i="63"/>
  <c r="I22" i="63"/>
  <c r="H22" i="63"/>
  <c r="G22" i="63"/>
  <c r="F22" i="63"/>
  <c r="E22" i="63"/>
  <c r="O21" i="63"/>
  <c r="N21" i="63"/>
  <c r="M21" i="63"/>
  <c r="L21" i="63"/>
  <c r="K21" i="63"/>
  <c r="J21" i="63"/>
  <c r="I21" i="63"/>
  <c r="H21" i="63"/>
  <c r="G21" i="63"/>
  <c r="F21" i="63"/>
  <c r="E21" i="63"/>
  <c r="O20" i="63"/>
  <c r="N20" i="63"/>
  <c r="M20" i="63"/>
  <c r="L20" i="63"/>
  <c r="K20" i="63"/>
  <c r="J20" i="63"/>
  <c r="I20" i="63"/>
  <c r="H20" i="63"/>
  <c r="G20" i="63"/>
  <c r="F20" i="63"/>
  <c r="E20" i="63"/>
  <c r="O19" i="63"/>
  <c r="N19" i="63"/>
  <c r="M19" i="63"/>
  <c r="L19" i="63"/>
  <c r="K19" i="63"/>
  <c r="J19" i="63"/>
  <c r="I19" i="63"/>
  <c r="H19" i="63"/>
  <c r="G19" i="63"/>
  <c r="F19" i="63"/>
  <c r="E19" i="63"/>
  <c r="O18" i="63"/>
  <c r="N18" i="63"/>
  <c r="M18" i="63"/>
  <c r="L18" i="63"/>
  <c r="K18" i="63"/>
  <c r="J18" i="63"/>
  <c r="I18" i="63"/>
  <c r="H18" i="63"/>
  <c r="G18" i="63"/>
  <c r="F18" i="63"/>
  <c r="E18" i="63"/>
  <c r="O17" i="63"/>
  <c r="N17" i="63"/>
  <c r="M17" i="63"/>
  <c r="L17" i="63"/>
  <c r="K17" i="63"/>
  <c r="J17" i="63"/>
  <c r="I17" i="63"/>
  <c r="H17" i="63"/>
  <c r="G17" i="63"/>
  <c r="F17" i="63"/>
  <c r="E17" i="63"/>
  <c r="O16" i="63"/>
  <c r="N16" i="63"/>
  <c r="M16" i="63"/>
  <c r="L16" i="63"/>
  <c r="K16" i="63"/>
  <c r="J16" i="63"/>
  <c r="I16" i="63"/>
  <c r="H16" i="63"/>
  <c r="G16" i="63"/>
  <c r="F16" i="63"/>
  <c r="E16" i="63"/>
  <c r="O15" i="63"/>
  <c r="N15" i="63"/>
  <c r="L15" i="63"/>
  <c r="K15" i="63"/>
  <c r="J15" i="63"/>
  <c r="I15" i="63"/>
  <c r="F15" i="63"/>
  <c r="E15" i="63"/>
  <c r="O14" i="63"/>
  <c r="N14" i="63"/>
  <c r="M14" i="63"/>
  <c r="L14" i="63"/>
  <c r="K14" i="63"/>
  <c r="J14" i="63"/>
  <c r="I14" i="63"/>
  <c r="H14" i="63"/>
  <c r="G14" i="63"/>
  <c r="F14" i="63"/>
  <c r="E14" i="63"/>
  <c r="O13" i="63"/>
  <c r="N13" i="63"/>
  <c r="L13" i="63"/>
  <c r="K13" i="63"/>
  <c r="J13" i="63"/>
  <c r="I13" i="63"/>
  <c r="F13" i="63"/>
  <c r="E13" i="63"/>
  <c r="O12" i="63"/>
  <c r="N12" i="63"/>
  <c r="M12" i="63"/>
  <c r="L12" i="63"/>
  <c r="K12" i="63"/>
  <c r="J12" i="63"/>
  <c r="I12" i="63"/>
  <c r="H12" i="63"/>
  <c r="G12" i="63"/>
  <c r="F12" i="63"/>
  <c r="E12" i="63"/>
  <c r="O11" i="63"/>
  <c r="N11" i="63"/>
  <c r="M11" i="63"/>
  <c r="L11" i="63"/>
  <c r="K11" i="63"/>
  <c r="J11" i="63"/>
  <c r="I11" i="63"/>
  <c r="H11" i="63"/>
  <c r="G11" i="63"/>
  <c r="F11" i="63"/>
  <c r="E11" i="63"/>
  <c r="O10" i="63"/>
  <c r="N10" i="63"/>
  <c r="M10" i="63"/>
  <c r="L10" i="63"/>
  <c r="K10" i="63"/>
  <c r="J10" i="63"/>
  <c r="I10" i="63"/>
  <c r="H10" i="63"/>
  <c r="G10" i="63"/>
  <c r="F10" i="63"/>
  <c r="E10" i="63"/>
  <c r="O9" i="63"/>
  <c r="N9" i="63"/>
  <c r="M9" i="63"/>
  <c r="L9" i="63"/>
  <c r="K9" i="63"/>
  <c r="J9" i="63"/>
  <c r="I9" i="63"/>
  <c r="H9" i="63"/>
  <c r="G9" i="63"/>
  <c r="F9" i="63"/>
  <c r="E9" i="63"/>
  <c r="O8" i="63"/>
  <c r="N8" i="63"/>
  <c r="M8" i="63"/>
  <c r="L8" i="63"/>
  <c r="K8" i="63"/>
  <c r="J8" i="63"/>
  <c r="I8" i="63"/>
  <c r="H8" i="63"/>
  <c r="G8" i="63"/>
  <c r="F8" i="63"/>
  <c r="E8" i="63"/>
  <c r="O7" i="63"/>
  <c r="N7" i="63"/>
  <c r="L7" i="63"/>
  <c r="K7" i="63"/>
  <c r="J7" i="63"/>
  <c r="I7" i="63"/>
  <c r="F7" i="63"/>
  <c r="E7" i="63"/>
  <c r="O6" i="63"/>
  <c r="N6" i="63"/>
  <c r="L6" i="63"/>
  <c r="K6" i="63"/>
  <c r="J6" i="63"/>
  <c r="I6" i="63"/>
  <c r="F6" i="63"/>
  <c r="E6" i="63"/>
  <c r="O5" i="63"/>
  <c r="N5" i="63"/>
  <c r="L5" i="63"/>
  <c r="K5" i="63"/>
  <c r="J5" i="63"/>
  <c r="I5" i="63"/>
  <c r="F5" i="63"/>
  <c r="E5" i="63"/>
  <c r="O4" i="63"/>
  <c r="N4" i="63"/>
  <c r="L4" i="63"/>
  <c r="K4" i="63"/>
  <c r="J4" i="63"/>
  <c r="I4" i="63"/>
  <c r="F4" i="63"/>
  <c r="E4" i="63"/>
  <c r="C24" i="63"/>
  <c r="T24" i="63" s="1"/>
  <c r="C23" i="63"/>
  <c r="T23" i="63" s="1"/>
  <c r="C22" i="63"/>
  <c r="T22" i="63" s="1"/>
  <c r="C21" i="63"/>
  <c r="C57" i="63" s="1"/>
  <c r="T57" i="63" s="1"/>
  <c r="C19" i="63"/>
  <c r="T19" i="63"/>
  <c r="C15" i="63"/>
  <c r="T15" i="63" s="1"/>
  <c r="C14" i="63"/>
  <c r="T14" i="63" s="1"/>
  <c r="C13" i="63"/>
  <c r="C49" i="63" s="1"/>
  <c r="T49" i="63" s="1"/>
  <c r="C12" i="63"/>
  <c r="T12" i="63"/>
  <c r="C11" i="63"/>
  <c r="T11" i="63"/>
  <c r="C10" i="63"/>
  <c r="T10" i="63"/>
  <c r="C9" i="63"/>
  <c r="C47" i="63"/>
  <c r="T47" i="63" s="1"/>
  <c r="C8" i="63"/>
  <c r="T8" i="63" s="1"/>
  <c r="C7" i="63"/>
  <c r="T7" i="63" s="1"/>
  <c r="C6" i="63"/>
  <c r="T6" i="63" s="1"/>
  <c r="C5" i="63"/>
  <c r="C43" i="63" s="1"/>
  <c r="T43" i="63" s="1"/>
  <c r="D23" i="63"/>
  <c r="P23" i="63"/>
  <c r="D22" i="63"/>
  <c r="D21" i="63"/>
  <c r="D20" i="63"/>
  <c r="P20" i="63"/>
  <c r="D19" i="63"/>
  <c r="P19" i="63"/>
  <c r="D18" i="63"/>
  <c r="D17" i="63"/>
  <c r="P17" i="63" s="1"/>
  <c r="D16" i="63"/>
  <c r="P16" i="63" s="1"/>
  <c r="D14" i="63"/>
  <c r="D12" i="63"/>
  <c r="D11" i="63"/>
  <c r="P11" i="63" s="1"/>
  <c r="D10" i="63"/>
  <c r="P10" i="63" s="1"/>
  <c r="D9" i="63"/>
  <c r="D8" i="63"/>
  <c r="C37" i="63"/>
  <c r="C73" i="63" s="1"/>
  <c r="T73" i="63" s="1"/>
  <c r="C36" i="63"/>
  <c r="C35" i="63"/>
  <c r="C71" i="63" s="1"/>
  <c r="T71" i="63" s="1"/>
  <c r="C34" i="63"/>
  <c r="C33" i="63"/>
  <c r="C69" i="63" s="1"/>
  <c r="T69" i="63" s="1"/>
  <c r="C32" i="63"/>
  <c r="C31" i="63"/>
  <c r="C67" i="63" s="1"/>
  <c r="T67" i="63" s="1"/>
  <c r="C30" i="63"/>
  <c r="C29" i="63"/>
  <c r="C65" i="63" s="1"/>
  <c r="T65" i="63" s="1"/>
  <c r="T9" i="63"/>
  <c r="C4" i="63"/>
  <c r="AG40" i="63"/>
  <c r="AG2" i="63"/>
  <c r="P40" i="63"/>
  <c r="P2" i="63"/>
  <c r="AG72" i="63"/>
  <c r="AG71" i="63"/>
  <c r="AG70" i="63"/>
  <c r="AG69" i="63"/>
  <c r="AG68" i="63"/>
  <c r="AG66" i="63"/>
  <c r="AG65" i="63"/>
  <c r="P65" i="63"/>
  <c r="T41" i="63"/>
  <c r="C72" i="63"/>
  <c r="T72" i="63" s="1"/>
  <c r="C70" i="63"/>
  <c r="T70" i="63" s="1"/>
  <c r="C68" i="63"/>
  <c r="T68" i="63" s="1"/>
  <c r="C66" i="63"/>
  <c r="T66" i="63" s="1"/>
  <c r="C42" i="63"/>
  <c r="T42" i="63" s="1"/>
  <c r="AN16" i="61"/>
  <c r="AN15" i="61"/>
  <c r="AO11" i="61"/>
  <c r="AO10" i="61"/>
  <c r="C90" i="60"/>
  <c r="C89" i="60"/>
  <c r="C25" i="60"/>
  <c r="C24" i="60"/>
  <c r="C88" i="60"/>
  <c r="J10" i="62"/>
  <c r="I10" i="62"/>
  <c r="H10" i="62"/>
  <c r="G10" i="62"/>
  <c r="F10" i="62"/>
  <c r="D10" i="62"/>
  <c r="C10" i="62"/>
  <c r="G2" i="32"/>
  <c r="M2" i="32"/>
  <c r="G3" i="32"/>
  <c r="M3" i="32"/>
  <c r="H5" i="32"/>
  <c r="I5" i="32"/>
  <c r="J5" i="32"/>
  <c r="H6" i="32"/>
  <c r="I6" i="32"/>
  <c r="J6" i="32"/>
  <c r="H7" i="32"/>
  <c r="I7" i="32"/>
  <c r="J7" i="32"/>
  <c r="H8" i="32"/>
  <c r="I8" i="32"/>
  <c r="J8" i="32"/>
  <c r="H9" i="32"/>
  <c r="I9" i="32"/>
  <c r="J9" i="32"/>
  <c r="H10" i="32"/>
  <c r="I10" i="32"/>
  <c r="J10" i="32"/>
  <c r="H11" i="32"/>
  <c r="I11" i="32"/>
  <c r="J11" i="32"/>
  <c r="H12" i="32"/>
  <c r="I12" i="32"/>
  <c r="J12" i="32"/>
  <c r="H13" i="32"/>
  <c r="I13" i="32"/>
  <c r="J13" i="32"/>
  <c r="H14" i="32"/>
  <c r="I14" i="32"/>
  <c r="J14" i="32"/>
  <c r="H15" i="32"/>
  <c r="I15" i="32"/>
  <c r="J15" i="32"/>
  <c r="H16" i="32"/>
  <c r="I16" i="32"/>
  <c r="J16" i="32"/>
  <c r="H17" i="32"/>
  <c r="I17" i="32"/>
  <c r="J17" i="32"/>
  <c r="H18" i="32"/>
  <c r="I18" i="32"/>
  <c r="J18" i="32"/>
  <c r="H19" i="32"/>
  <c r="I19" i="32"/>
  <c r="J19" i="32"/>
  <c r="H20" i="32"/>
  <c r="I20" i="32"/>
  <c r="J20" i="32"/>
  <c r="H21" i="32"/>
  <c r="I21" i="32"/>
  <c r="J21" i="32"/>
  <c r="H22" i="32"/>
  <c r="I22" i="32"/>
  <c r="J22" i="32"/>
  <c r="H23" i="32"/>
  <c r="I23" i="32"/>
  <c r="J23" i="32"/>
  <c r="H24" i="32"/>
  <c r="I24" i="32"/>
  <c r="J24" i="32"/>
  <c r="H25" i="32"/>
  <c r="I25" i="32"/>
  <c r="J25" i="32"/>
  <c r="H26" i="32"/>
  <c r="I26" i="32"/>
  <c r="J26" i="32"/>
  <c r="H27" i="32"/>
  <c r="I27" i="32"/>
  <c r="J27" i="32"/>
  <c r="H28" i="32"/>
  <c r="I28" i="32"/>
  <c r="J28" i="32"/>
  <c r="H29" i="32"/>
  <c r="I29" i="32"/>
  <c r="J29" i="32"/>
  <c r="H30" i="32"/>
  <c r="I30" i="32"/>
  <c r="J30" i="32"/>
  <c r="H31" i="32"/>
  <c r="I31" i="32"/>
  <c r="J31" i="32"/>
  <c r="H32" i="32"/>
  <c r="I32" i="32"/>
  <c r="J32" i="32"/>
  <c r="H33" i="32"/>
  <c r="I33" i="32"/>
  <c r="J33" i="32"/>
  <c r="H34" i="32"/>
  <c r="I34" i="32"/>
  <c r="J34" i="32"/>
  <c r="H35" i="32"/>
  <c r="I35" i="32"/>
  <c r="J35" i="32"/>
  <c r="E36" i="32"/>
  <c r="E5" i="60" s="1"/>
  <c r="I4" i="3" s="1"/>
  <c r="G2" i="16"/>
  <c r="M2" i="16"/>
  <c r="G3" i="16"/>
  <c r="M3" i="16"/>
  <c r="H6" i="16"/>
  <c r="I6" i="16"/>
  <c r="J6" i="16"/>
  <c r="H7" i="16"/>
  <c r="I7" i="16"/>
  <c r="J7" i="16"/>
  <c r="H8" i="16"/>
  <c r="I8" i="16"/>
  <c r="J8" i="16"/>
  <c r="H9" i="16"/>
  <c r="I9" i="16"/>
  <c r="J9" i="16"/>
  <c r="H10" i="16"/>
  <c r="I10" i="16"/>
  <c r="J10" i="16"/>
  <c r="H11" i="16"/>
  <c r="I11" i="16"/>
  <c r="J11" i="16"/>
  <c r="H12" i="16"/>
  <c r="I12" i="16"/>
  <c r="J12" i="16"/>
  <c r="H13" i="16"/>
  <c r="I13" i="16"/>
  <c r="J13" i="16"/>
  <c r="H14" i="16"/>
  <c r="I14" i="16"/>
  <c r="J14" i="16"/>
  <c r="H15" i="16"/>
  <c r="I15" i="16"/>
  <c r="J15" i="16"/>
  <c r="H16" i="16"/>
  <c r="I16" i="16"/>
  <c r="J16" i="16"/>
  <c r="H17" i="16"/>
  <c r="I17" i="16"/>
  <c r="J17" i="16"/>
  <c r="H18" i="16"/>
  <c r="I18" i="16"/>
  <c r="J18" i="16"/>
  <c r="H19" i="16"/>
  <c r="I19" i="16"/>
  <c r="J19" i="16"/>
  <c r="H20" i="16"/>
  <c r="I20" i="16"/>
  <c r="J20" i="16"/>
  <c r="H21" i="16"/>
  <c r="I21" i="16"/>
  <c r="J21" i="16"/>
  <c r="H22" i="16"/>
  <c r="I22" i="16"/>
  <c r="J22" i="16"/>
  <c r="H23" i="16"/>
  <c r="I23" i="16"/>
  <c r="J23" i="16"/>
  <c r="H24" i="16"/>
  <c r="I24" i="16"/>
  <c r="J24" i="16"/>
  <c r="H25" i="16"/>
  <c r="I25" i="16"/>
  <c r="J25" i="16"/>
  <c r="H26" i="16"/>
  <c r="I26" i="16"/>
  <c r="J26" i="16"/>
  <c r="H27" i="16"/>
  <c r="I27" i="16"/>
  <c r="J27" i="16"/>
  <c r="H28" i="16"/>
  <c r="I28" i="16"/>
  <c r="J28" i="16"/>
  <c r="H29" i="16"/>
  <c r="I29" i="16"/>
  <c r="J29" i="16"/>
  <c r="H30" i="16"/>
  <c r="I30" i="16"/>
  <c r="J30" i="16"/>
  <c r="H31" i="16"/>
  <c r="I31" i="16"/>
  <c r="J31" i="16"/>
  <c r="H32" i="16"/>
  <c r="I32" i="16"/>
  <c r="J32" i="16"/>
  <c r="H33" i="16"/>
  <c r="I33" i="16"/>
  <c r="J33" i="16"/>
  <c r="H34" i="16"/>
  <c r="I34" i="16"/>
  <c r="J34" i="16"/>
  <c r="H35" i="16"/>
  <c r="I35" i="16"/>
  <c r="J35" i="16"/>
  <c r="H36" i="16"/>
  <c r="I36" i="16"/>
  <c r="J36" i="16"/>
  <c r="E37" i="16"/>
  <c r="D5" i="60" s="1"/>
  <c r="B2" i="60"/>
  <c r="C2" i="60"/>
  <c r="C74" i="60"/>
  <c r="D4" i="60"/>
  <c r="B1" i="16"/>
  <c r="E4" i="60"/>
  <c r="B1" i="32"/>
  <c r="C14" i="60"/>
  <c r="C15" i="60"/>
  <c r="C16" i="60"/>
  <c r="C17" i="60"/>
  <c r="C18" i="60"/>
  <c r="C20" i="60"/>
  <c r="B22" i="60"/>
  <c r="C16" i="64" s="1"/>
  <c r="C52" i="64" s="1"/>
  <c r="T52" i="64" s="1"/>
  <c r="C22" i="60"/>
  <c r="B23" i="60"/>
  <c r="C23" i="60"/>
  <c r="B24" i="60"/>
  <c r="D30" i="60"/>
  <c r="G24" i="64" s="1"/>
  <c r="B26" i="60"/>
  <c r="C26" i="60"/>
  <c r="G113" i="60"/>
  <c r="C27" i="60"/>
  <c r="C28" i="60"/>
  <c r="C29" i="60"/>
  <c r="D33" i="60"/>
  <c r="E33" i="60"/>
  <c r="Q50" i="60"/>
  <c r="R50" i="60"/>
  <c r="S50" i="60"/>
  <c r="T50" i="60"/>
  <c r="U50" i="60"/>
  <c r="V50" i="60"/>
  <c r="W50" i="60"/>
  <c r="X50" i="60"/>
  <c r="Y50" i="60"/>
  <c r="Z50" i="60"/>
  <c r="AA50" i="60"/>
  <c r="AB50" i="60"/>
  <c r="AC50" i="60"/>
  <c r="AD50" i="60"/>
  <c r="Q60" i="60"/>
  <c r="Q51" i="60" s="1"/>
  <c r="R60" i="60"/>
  <c r="R51" i="60" s="1"/>
  <c r="S60" i="60"/>
  <c r="S51" i="60" s="1"/>
  <c r="T60" i="60"/>
  <c r="T51" i="60" s="1"/>
  <c r="U60" i="60"/>
  <c r="U51" i="60" s="1"/>
  <c r="V60" i="60"/>
  <c r="V51" i="60" s="1"/>
  <c r="W60" i="60"/>
  <c r="W51" i="60" s="1"/>
  <c r="X60" i="60"/>
  <c r="X51" i="60" s="1"/>
  <c r="Y60" i="60"/>
  <c r="Y51" i="60" s="1"/>
  <c r="Z60" i="60"/>
  <c r="Z51" i="60" s="1"/>
  <c r="AA60" i="60"/>
  <c r="AA51" i="60" s="1"/>
  <c r="AB60" i="60"/>
  <c r="AB51" i="60" s="1"/>
  <c r="AC60" i="60"/>
  <c r="AC51" i="60" s="1"/>
  <c r="AD60" i="60"/>
  <c r="AD51" i="60" s="1"/>
  <c r="Q61" i="60"/>
  <c r="Q52" i="60" s="1"/>
  <c r="R61" i="60"/>
  <c r="R52" i="60" s="1"/>
  <c r="S61" i="60"/>
  <c r="S52" i="60" s="1"/>
  <c r="T61" i="60"/>
  <c r="T52" i="60" s="1"/>
  <c r="U61" i="60"/>
  <c r="U52" i="60" s="1"/>
  <c r="V61" i="60"/>
  <c r="V52" i="60" s="1"/>
  <c r="W61" i="60"/>
  <c r="W52" i="60" s="1"/>
  <c r="X61" i="60"/>
  <c r="X52" i="60" s="1"/>
  <c r="Y61" i="60"/>
  <c r="Y52" i="60" s="1"/>
  <c r="Z61" i="60"/>
  <c r="Z52" i="60" s="1"/>
  <c r="AA61" i="60"/>
  <c r="AA52" i="60" s="1"/>
  <c r="AB61" i="60"/>
  <c r="AB52" i="60" s="1"/>
  <c r="AC61" i="60"/>
  <c r="AC52" i="60" s="1"/>
  <c r="AD61" i="60"/>
  <c r="AD52" i="60" s="1"/>
  <c r="Q62" i="60"/>
  <c r="Q53" i="60" s="1"/>
  <c r="R62" i="60"/>
  <c r="R53" i="60" s="1"/>
  <c r="S62" i="60"/>
  <c r="S53" i="60" s="1"/>
  <c r="T62" i="60"/>
  <c r="T53" i="60" s="1"/>
  <c r="U62" i="60"/>
  <c r="U53" i="60" s="1"/>
  <c r="V62" i="60"/>
  <c r="V53" i="60" s="1"/>
  <c r="W62" i="60"/>
  <c r="W53" i="60" s="1"/>
  <c r="X62" i="60"/>
  <c r="X53" i="60" s="1"/>
  <c r="Y62" i="60"/>
  <c r="Y53" i="60" s="1"/>
  <c r="Z62" i="60"/>
  <c r="Z53" i="60" s="1"/>
  <c r="AA62" i="60"/>
  <c r="AA53" i="60" s="1"/>
  <c r="AB62" i="60"/>
  <c r="AB53" i="60" s="1"/>
  <c r="AC62" i="60"/>
  <c r="AC53" i="60" s="1"/>
  <c r="AD62" i="60"/>
  <c r="AD53" i="60" s="1"/>
  <c r="Q63" i="60"/>
  <c r="Q54" i="60" s="1"/>
  <c r="R63" i="60"/>
  <c r="R54" i="60" s="1"/>
  <c r="S63" i="60"/>
  <c r="S54" i="60" s="1"/>
  <c r="T63" i="60"/>
  <c r="T54" i="60" s="1"/>
  <c r="U63" i="60"/>
  <c r="U54" i="60" s="1"/>
  <c r="V63" i="60"/>
  <c r="V54" i="60" s="1"/>
  <c r="W63" i="60"/>
  <c r="W54" i="60" s="1"/>
  <c r="X63" i="60"/>
  <c r="X54" i="60" s="1"/>
  <c r="Y63" i="60"/>
  <c r="Y54" i="60" s="1"/>
  <c r="Z63" i="60"/>
  <c r="Z54" i="60" s="1"/>
  <c r="AA63" i="60"/>
  <c r="AA54" i="60" s="1"/>
  <c r="AB63" i="60"/>
  <c r="AB54" i="60" s="1"/>
  <c r="AC63" i="60"/>
  <c r="AC54" i="60" s="1"/>
  <c r="AD63" i="60"/>
  <c r="AD54" i="60" s="1"/>
  <c r="Q64" i="60"/>
  <c r="Q55" i="60" s="1"/>
  <c r="R64" i="60"/>
  <c r="R55" i="60" s="1"/>
  <c r="S64" i="60"/>
  <c r="S55" i="60" s="1"/>
  <c r="T64" i="60"/>
  <c r="T55" i="60" s="1"/>
  <c r="U64" i="60"/>
  <c r="U55" i="60" s="1"/>
  <c r="V64" i="60"/>
  <c r="V55" i="60" s="1"/>
  <c r="W64" i="60"/>
  <c r="W55" i="60" s="1"/>
  <c r="X64" i="60"/>
  <c r="X55" i="60" s="1"/>
  <c r="Y64" i="60"/>
  <c r="Y55" i="60" s="1"/>
  <c r="Z64" i="60"/>
  <c r="Z55" i="60" s="1"/>
  <c r="AA64" i="60"/>
  <c r="AA55" i="60" s="1"/>
  <c r="AB64" i="60"/>
  <c r="AB55" i="60" s="1"/>
  <c r="AC64" i="60"/>
  <c r="AC55" i="60" s="1"/>
  <c r="AD64" i="60"/>
  <c r="AD55" i="60" s="1"/>
  <c r="Q65" i="60"/>
  <c r="Q56" i="60" s="1"/>
  <c r="R65" i="60"/>
  <c r="R56" i="60" s="1"/>
  <c r="S65" i="60"/>
  <c r="S56" i="60" s="1"/>
  <c r="T65" i="60"/>
  <c r="T56" i="60" s="1"/>
  <c r="U65" i="60"/>
  <c r="U56" i="60" s="1"/>
  <c r="V65" i="60"/>
  <c r="V56" i="60" s="1"/>
  <c r="W65" i="60"/>
  <c r="W56" i="60" s="1"/>
  <c r="X65" i="60"/>
  <c r="X56" i="60" s="1"/>
  <c r="Y65" i="60"/>
  <c r="Y56" i="60" s="1"/>
  <c r="Z65" i="60"/>
  <c r="Z56" i="60" s="1"/>
  <c r="AA65" i="60"/>
  <c r="AA56" i="60" s="1"/>
  <c r="AB65" i="60"/>
  <c r="AB56" i="60" s="1"/>
  <c r="AC65" i="60"/>
  <c r="AC56" i="60" s="1"/>
  <c r="AD65" i="60"/>
  <c r="AD56" i="60" s="1"/>
  <c r="Q66" i="60"/>
  <c r="Q57" i="60" s="1"/>
  <c r="R66" i="60"/>
  <c r="R57" i="60" s="1"/>
  <c r="S66" i="60"/>
  <c r="S57" i="60" s="1"/>
  <c r="T66" i="60"/>
  <c r="T57" i="60" s="1"/>
  <c r="U66" i="60"/>
  <c r="U57" i="60" s="1"/>
  <c r="V66" i="60"/>
  <c r="V57" i="60" s="1"/>
  <c r="W66" i="60"/>
  <c r="W57" i="60" s="1"/>
  <c r="X66" i="60"/>
  <c r="X57" i="60" s="1"/>
  <c r="Y66" i="60"/>
  <c r="Y57" i="60" s="1"/>
  <c r="Z66" i="60"/>
  <c r="Z57" i="60" s="1"/>
  <c r="AA66" i="60"/>
  <c r="AA57" i="60" s="1"/>
  <c r="AB66" i="60"/>
  <c r="AB57" i="60" s="1"/>
  <c r="AC66" i="60"/>
  <c r="AC57" i="60" s="1"/>
  <c r="AD66" i="60"/>
  <c r="AD57" i="60" s="1"/>
  <c r="Q67" i="60"/>
  <c r="Q58" i="60" s="1"/>
  <c r="R67" i="60"/>
  <c r="R58" i="60" s="1"/>
  <c r="S67" i="60"/>
  <c r="S58" i="60" s="1"/>
  <c r="T67" i="60"/>
  <c r="T58" i="60" s="1"/>
  <c r="U67" i="60"/>
  <c r="U58" i="60" s="1"/>
  <c r="V67" i="60"/>
  <c r="V58" i="60" s="1"/>
  <c r="W67" i="60"/>
  <c r="W58" i="60" s="1"/>
  <c r="X67" i="60"/>
  <c r="X58" i="60" s="1"/>
  <c r="Y67" i="60"/>
  <c r="Y58" i="60" s="1"/>
  <c r="Z67" i="60"/>
  <c r="Z58" i="60" s="1"/>
  <c r="AA67" i="60"/>
  <c r="AA58" i="60" s="1"/>
  <c r="AB67" i="60"/>
  <c r="AB58" i="60" s="1"/>
  <c r="AC67" i="60"/>
  <c r="AC58" i="60" s="1"/>
  <c r="AD67" i="60"/>
  <c r="AD58" i="60" s="1"/>
  <c r="P69" i="60"/>
  <c r="Q69" i="60"/>
  <c r="R69" i="60"/>
  <c r="S69" i="60"/>
  <c r="T69" i="60"/>
  <c r="U69" i="60"/>
  <c r="V69" i="60"/>
  <c r="W69" i="60"/>
  <c r="X69" i="60"/>
  <c r="Y69" i="60"/>
  <c r="Z69" i="60"/>
  <c r="AA69" i="60"/>
  <c r="AB69" i="60"/>
  <c r="AC69" i="60"/>
  <c r="D76" i="60"/>
  <c r="B5" i="58" s="1"/>
  <c r="E76" i="60"/>
  <c r="F5" i="58" s="1"/>
  <c r="D77" i="60"/>
  <c r="D83" i="60" s="1"/>
  <c r="D48" i="63"/>
  <c r="E77" i="60"/>
  <c r="C78" i="60"/>
  <c r="C79" i="60"/>
  <c r="C80" i="60"/>
  <c r="C81" i="60"/>
  <c r="C82" i="60"/>
  <c r="C84" i="60"/>
  <c r="B86" i="60"/>
  <c r="C86" i="60"/>
  <c r="B87" i="60"/>
  <c r="C87" i="60"/>
  <c r="B88" i="60"/>
  <c r="B89" i="60"/>
  <c r="B90" i="60"/>
  <c r="C91" i="60"/>
  <c r="C92" i="60"/>
  <c r="C93" i="60"/>
  <c r="D97" i="60"/>
  <c r="E97" i="60"/>
  <c r="F109" i="60"/>
  <c r="F110" i="60"/>
  <c r="F111" i="60"/>
  <c r="F112" i="60"/>
  <c r="F113" i="60"/>
  <c r="C123" i="60"/>
  <c r="C124" i="60"/>
  <c r="H127" i="60"/>
  <c r="D129" i="60"/>
  <c r="G129" i="60"/>
  <c r="D130" i="60"/>
  <c r="G130" i="60"/>
  <c r="O4" i="61"/>
  <c r="Q4" i="61"/>
  <c r="AL6" i="61"/>
  <c r="C8" i="61"/>
  <c r="H8" i="61"/>
  <c r="AN8" i="61"/>
  <c r="C9" i="61"/>
  <c r="H9" i="61"/>
  <c r="C10" i="61"/>
  <c r="B10" i="61" s="1"/>
  <c r="H10" i="61"/>
  <c r="Y10" i="61"/>
  <c r="AE10" i="61"/>
  <c r="C11" i="61"/>
  <c r="H11" i="61"/>
  <c r="Y11" i="61"/>
  <c r="AE11" i="61"/>
  <c r="G16" i="3"/>
  <c r="C12" i="61"/>
  <c r="H12" i="61"/>
  <c r="C13" i="61"/>
  <c r="H13" i="61"/>
  <c r="C14" i="61"/>
  <c r="B14" i="61"/>
  <c r="D14" i="61" s="1"/>
  <c r="H14" i="61"/>
  <c r="C15" i="61"/>
  <c r="H15" i="61"/>
  <c r="C16" i="61"/>
  <c r="H16" i="61"/>
  <c r="C17" i="61"/>
  <c r="H17" i="61"/>
  <c r="C18" i="61"/>
  <c r="B16" i="16"/>
  <c r="H18" i="61"/>
  <c r="C19" i="61"/>
  <c r="H19" i="61"/>
  <c r="C20" i="61"/>
  <c r="B20" i="61" s="1"/>
  <c r="A17" i="32" s="1"/>
  <c r="H20" i="61"/>
  <c r="C21" i="61"/>
  <c r="H21" i="61"/>
  <c r="C22" i="61"/>
  <c r="B22" i="61" s="1"/>
  <c r="H22" i="61"/>
  <c r="C23" i="61"/>
  <c r="H23" i="61"/>
  <c r="C24" i="61"/>
  <c r="H24" i="61"/>
  <c r="C25" i="61"/>
  <c r="H25" i="61"/>
  <c r="Y15" i="61"/>
  <c r="AE15" i="61"/>
  <c r="C26" i="61"/>
  <c r="H26" i="61"/>
  <c r="Y16" i="61"/>
  <c r="AE16" i="61"/>
  <c r="C27" i="61"/>
  <c r="H27" i="61"/>
  <c r="C28" i="61"/>
  <c r="H28" i="61"/>
  <c r="C29" i="61"/>
  <c r="H29" i="61"/>
  <c r="C30" i="61"/>
  <c r="B30" i="61" s="1"/>
  <c r="H30" i="61"/>
  <c r="C31" i="61"/>
  <c r="B31" i="61" s="1"/>
  <c r="A28" i="32" s="1"/>
  <c r="H31" i="61"/>
  <c r="C32" i="61"/>
  <c r="B30" i="16" s="1"/>
  <c r="H32" i="61"/>
  <c r="C33" i="61"/>
  <c r="H33" i="61"/>
  <c r="C34" i="61"/>
  <c r="B32" i="16"/>
  <c r="H34" i="61"/>
  <c r="C35" i="61"/>
  <c r="B35" i="61" s="1"/>
  <c r="A33" i="16" s="1"/>
  <c r="H35" i="61"/>
  <c r="C36" i="61"/>
  <c r="B34" i="16" s="1"/>
  <c r="H36" i="61"/>
  <c r="C37" i="61"/>
  <c r="H37" i="61"/>
  <c r="C38" i="61"/>
  <c r="B38" i="61"/>
  <c r="H38" i="61"/>
  <c r="E2" i="3"/>
  <c r="K2" i="3" s="1"/>
  <c r="A4" i="3"/>
  <c r="G4" i="3" s="1"/>
  <c r="E4" i="3"/>
  <c r="K4" i="3"/>
  <c r="A5" i="3"/>
  <c r="G5" i="3" s="1"/>
  <c r="E5" i="3"/>
  <c r="K5" i="3"/>
  <c r="A6" i="3"/>
  <c r="G6" i="3" s="1"/>
  <c r="A7" i="3"/>
  <c r="G7" i="3" s="1"/>
  <c r="D7" i="3"/>
  <c r="J7" i="3" s="1"/>
  <c r="A8" i="3"/>
  <c r="E8" i="3"/>
  <c r="G8" i="3"/>
  <c r="K8" i="3"/>
  <c r="A9" i="3"/>
  <c r="C9" i="3"/>
  <c r="D9" i="3"/>
  <c r="E9" i="3"/>
  <c r="G9" i="3"/>
  <c r="I9" i="3"/>
  <c r="J9" i="3"/>
  <c r="K9" i="3"/>
  <c r="A10" i="3"/>
  <c r="C10" i="3"/>
  <c r="D10" i="3"/>
  <c r="E10" i="3"/>
  <c r="G10" i="3"/>
  <c r="I10" i="3"/>
  <c r="J10" i="3"/>
  <c r="K10" i="3"/>
  <c r="A11" i="3"/>
  <c r="C11" i="3"/>
  <c r="D11" i="3"/>
  <c r="E11" i="3"/>
  <c r="G11" i="3"/>
  <c r="I11" i="3"/>
  <c r="J11" i="3"/>
  <c r="K11" i="3"/>
  <c r="A12" i="3"/>
  <c r="G12" i="3" s="1"/>
  <c r="C12" i="3"/>
  <c r="D12" i="3"/>
  <c r="J12" i="3"/>
  <c r="I12" i="3"/>
  <c r="A13" i="3"/>
  <c r="C13" i="3"/>
  <c r="G13" i="3"/>
  <c r="I13" i="3"/>
  <c r="J13" i="3"/>
  <c r="A14" i="3"/>
  <c r="G14" i="3"/>
  <c r="A15" i="3"/>
  <c r="G15" i="3"/>
  <c r="C15" i="3"/>
  <c r="D15" i="3"/>
  <c r="I15" i="3"/>
  <c r="J15" i="3"/>
  <c r="A16" i="3"/>
  <c r="B6" i="58"/>
  <c r="C6" i="58"/>
  <c r="F6" i="58"/>
  <c r="G6" i="58"/>
  <c r="B7" i="58"/>
  <c r="C7" i="58"/>
  <c r="F7" i="58"/>
  <c r="G7" i="58"/>
  <c r="B8" i="58"/>
  <c r="C8" i="58"/>
  <c r="F8" i="58"/>
  <c r="G8" i="58"/>
  <c r="B9" i="58"/>
  <c r="C9" i="58"/>
  <c r="F9" i="58"/>
  <c r="G9" i="58"/>
  <c r="B10" i="58"/>
  <c r="C10" i="58"/>
  <c r="F10" i="58"/>
  <c r="G10" i="58"/>
  <c r="B11" i="58"/>
  <c r="C11" i="58"/>
  <c r="F11" i="58"/>
  <c r="G11" i="58"/>
  <c r="B12" i="58"/>
  <c r="B13" i="58"/>
  <c r="C13" i="58"/>
  <c r="F13" i="58"/>
  <c r="G13" i="58"/>
  <c r="B14" i="58"/>
  <c r="F14" i="58"/>
  <c r="B15" i="58"/>
  <c r="C15" i="58"/>
  <c r="F15" i="58"/>
  <c r="G15" i="58"/>
  <c r="B16" i="58"/>
  <c r="C16" i="58"/>
  <c r="F16" i="58"/>
  <c r="G16" i="58"/>
  <c r="B17" i="58"/>
  <c r="F17" i="58"/>
  <c r="G17" i="58"/>
  <c r="B19" i="58"/>
  <c r="C19" i="58"/>
  <c r="F19" i="58"/>
  <c r="G19" i="58"/>
  <c r="B20" i="58"/>
  <c r="C20" i="58"/>
  <c r="F20" i="58"/>
  <c r="G20" i="58"/>
  <c r="B21" i="58"/>
  <c r="C21" i="58"/>
  <c r="F21" i="58"/>
  <c r="G21" i="58"/>
  <c r="B22" i="58"/>
  <c r="C22" i="58"/>
  <c r="F22" i="58"/>
  <c r="G22" i="58"/>
  <c r="B23" i="58"/>
  <c r="F23" i="58" s="1"/>
  <c r="C25" i="58"/>
  <c r="G25" i="58" s="1"/>
  <c r="C2" i="62"/>
  <c r="K6" i="62"/>
  <c r="K13" i="62"/>
  <c r="B8" i="62"/>
  <c r="B24" i="62"/>
  <c r="E8" i="62"/>
  <c r="B9" i="62"/>
  <c r="B30" i="62" s="1"/>
  <c r="E9" i="62"/>
  <c r="C13" i="62"/>
  <c r="B15" i="62"/>
  <c r="B38" i="62" s="1"/>
  <c r="E15" i="62"/>
  <c r="B16" i="62"/>
  <c r="B44" i="62" s="1"/>
  <c r="E16" i="62"/>
  <c r="C17" i="62"/>
  <c r="D17" i="62"/>
  <c r="F17" i="62"/>
  <c r="F4" i="62" s="1"/>
  <c r="G17" i="62"/>
  <c r="G4" i="62" s="1"/>
  <c r="H17" i="62"/>
  <c r="H4" i="62" s="1"/>
  <c r="I17" i="62"/>
  <c r="J17" i="62"/>
  <c r="J4" i="62"/>
  <c r="C23" i="62"/>
  <c r="C29" i="62"/>
  <c r="C37" i="62" s="1"/>
  <c r="C43" i="62" s="1"/>
  <c r="C24" i="62"/>
  <c r="C30" i="62"/>
  <c r="C38" i="62" s="1"/>
  <c r="C44" i="62" s="1"/>
  <c r="D24" i="62"/>
  <c r="D30" i="62"/>
  <c r="D38" i="62" s="1"/>
  <c r="D44" i="62" s="1"/>
  <c r="E24" i="62"/>
  <c r="E30" i="62"/>
  <c r="E38" i="62" s="1"/>
  <c r="E44" i="62" s="1"/>
  <c r="F24" i="62"/>
  <c r="F30" i="62"/>
  <c r="F38" i="62" s="1"/>
  <c r="F44" i="62" s="1"/>
  <c r="G24" i="62"/>
  <c r="G30" i="62"/>
  <c r="G38" i="62" s="1"/>
  <c r="G44" i="62" s="1"/>
  <c r="H24" i="62"/>
  <c r="H30" i="62"/>
  <c r="H38" i="62" s="1"/>
  <c r="H44" i="62" s="1"/>
  <c r="I24" i="62"/>
  <c r="I30" i="62"/>
  <c r="I38" i="62" s="1"/>
  <c r="I44" i="62" s="1"/>
  <c r="J24" i="62"/>
  <c r="J30" i="62"/>
  <c r="J38" i="62" s="1"/>
  <c r="J44" i="62" s="1"/>
  <c r="K24" i="62"/>
  <c r="K30" i="62"/>
  <c r="K38" i="62" s="1"/>
  <c r="K44" i="62" s="1"/>
  <c r="C25" i="62"/>
  <c r="D25" i="62"/>
  <c r="F25" i="62"/>
  <c r="G25" i="62"/>
  <c r="H25" i="62"/>
  <c r="I25" i="62"/>
  <c r="J25" i="62"/>
  <c r="E29" i="62"/>
  <c r="F29" i="62"/>
  <c r="G29" i="62"/>
  <c r="H29" i="62"/>
  <c r="I29" i="62"/>
  <c r="C31" i="62"/>
  <c r="D31" i="62"/>
  <c r="F31" i="62"/>
  <c r="G31" i="62"/>
  <c r="H31" i="62"/>
  <c r="I31" i="62"/>
  <c r="J31" i="62"/>
  <c r="C39" i="62"/>
  <c r="D39" i="62"/>
  <c r="F39" i="62"/>
  <c r="G39" i="62"/>
  <c r="H39" i="62"/>
  <c r="I39" i="62"/>
  <c r="J39" i="62"/>
  <c r="C45" i="62"/>
  <c r="D45" i="62"/>
  <c r="F45" i="62"/>
  <c r="G45" i="62"/>
  <c r="H45" i="62"/>
  <c r="I45" i="62"/>
  <c r="J45" i="62"/>
  <c r="K7" i="3"/>
  <c r="E7" i="3"/>
  <c r="C17" i="58"/>
  <c r="E6" i="3"/>
  <c r="K6" i="3"/>
  <c r="E30" i="60"/>
  <c r="B36" i="61"/>
  <c r="A33" i="32" s="1"/>
  <c r="B28" i="61"/>
  <c r="A25" i="32" s="1"/>
  <c r="B12" i="61"/>
  <c r="A10" i="16" s="1"/>
  <c r="B31" i="16"/>
  <c r="B28" i="16"/>
  <c r="B27" i="16"/>
  <c r="B24" i="16"/>
  <c r="B23" i="16"/>
  <c r="B22" i="16"/>
  <c r="B21" i="16"/>
  <c r="B19" i="16"/>
  <c r="B15" i="16"/>
  <c r="B12" i="16"/>
  <c r="B11" i="16"/>
  <c r="B10" i="16"/>
  <c r="B37" i="61"/>
  <c r="A35" i="16" s="1"/>
  <c r="B33" i="61"/>
  <c r="A31" i="16" s="1"/>
  <c r="B29" i="61"/>
  <c r="A27" i="16" s="1"/>
  <c r="B27" i="61"/>
  <c r="A24" i="32" s="1"/>
  <c r="B25" i="61"/>
  <c r="A22" i="32" s="1"/>
  <c r="B23" i="61"/>
  <c r="A21" i="16" s="1"/>
  <c r="B21" i="61"/>
  <c r="A18" i="32" s="1"/>
  <c r="B19" i="61"/>
  <c r="A17" i="16" s="1"/>
  <c r="B17" i="61"/>
  <c r="D17" i="61" s="1"/>
  <c r="B15" i="61"/>
  <c r="A13" i="16" s="1"/>
  <c r="B13" i="61"/>
  <c r="A11" i="16" s="1"/>
  <c r="B11" i="61"/>
  <c r="A8" i="32" s="1"/>
  <c r="B9" i="61"/>
  <c r="A7" i="16" s="1"/>
  <c r="B8" i="61"/>
  <c r="D8" i="61" s="1"/>
  <c r="B35" i="16"/>
  <c r="B33" i="16"/>
  <c r="B29" i="16"/>
  <c r="B26" i="16"/>
  <c r="B25" i="16"/>
  <c r="B18" i="16"/>
  <c r="B17" i="16"/>
  <c r="B14" i="16"/>
  <c r="B13" i="16"/>
  <c r="B9" i="16"/>
  <c r="B8" i="16"/>
  <c r="B7" i="16"/>
  <c r="B6" i="16"/>
  <c r="S2" i="16"/>
  <c r="L7" i="16"/>
  <c r="K7" i="16" s="1"/>
  <c r="B34" i="32"/>
  <c r="B32" i="32"/>
  <c r="B30" i="32"/>
  <c r="B28" i="32"/>
  <c r="B27" i="32"/>
  <c r="B26" i="32"/>
  <c r="B25" i="32"/>
  <c r="B24" i="32"/>
  <c r="B23" i="32"/>
  <c r="B22" i="32"/>
  <c r="B21" i="32"/>
  <c r="B20" i="32"/>
  <c r="B19" i="32"/>
  <c r="B18" i="32"/>
  <c r="B17" i="32"/>
  <c r="B16" i="32"/>
  <c r="B15" i="32"/>
  <c r="B14" i="32"/>
  <c r="B13" i="32"/>
  <c r="B12" i="32"/>
  <c r="B11" i="32"/>
  <c r="B10" i="32"/>
  <c r="B9" i="32"/>
  <c r="B8" i="32"/>
  <c r="B7" i="32"/>
  <c r="B6" i="32"/>
  <c r="B5" i="32"/>
  <c r="E12" i="3"/>
  <c r="L26" i="16"/>
  <c r="K26" i="16" s="1"/>
  <c r="G112" i="60"/>
  <c r="D94" i="60"/>
  <c r="C18" i="58"/>
  <c r="G18" i="58"/>
  <c r="E94" i="60"/>
  <c r="U59" i="63"/>
  <c r="F12" i="58"/>
  <c r="B18" i="58"/>
  <c r="F18" i="58" s="1"/>
  <c r="C77" i="60"/>
  <c r="E83" i="60"/>
  <c r="D8" i="3"/>
  <c r="J8" i="3" s="1"/>
  <c r="D6" i="3"/>
  <c r="J6" i="3"/>
  <c r="D5" i="3"/>
  <c r="D4" i="3"/>
  <c r="J4" i="3" s="1"/>
  <c r="G111" i="60"/>
  <c r="I4" i="62"/>
  <c r="C4" i="62"/>
  <c r="E17" i="62"/>
  <c r="D4" i="62"/>
  <c r="A26" i="16"/>
  <c r="L8" i="16"/>
  <c r="K8" i="16" s="1"/>
  <c r="A34" i="16"/>
  <c r="B26" i="61"/>
  <c r="A23" i="32"/>
  <c r="B24" i="61"/>
  <c r="A21" i="32"/>
  <c r="B34" i="61"/>
  <c r="D34" i="61"/>
  <c r="C32" i="16" s="1"/>
  <c r="B32" i="61"/>
  <c r="A29" i="32" s="1"/>
  <c r="B18" i="61"/>
  <c r="A15" i="32" s="1"/>
  <c r="B16" i="61"/>
  <c r="D16" i="61" s="1"/>
  <c r="K16" i="61" s="1"/>
  <c r="I16" i="61" s="1"/>
  <c r="K23" i="62"/>
  <c r="K29" i="62" s="1"/>
  <c r="K37" i="62" s="1"/>
  <c r="K43" i="62" s="1"/>
  <c r="J5" i="3"/>
  <c r="L69" i="60"/>
  <c r="G69" i="60"/>
  <c r="K69" i="60"/>
  <c r="H69" i="60"/>
  <c r="I69" i="60"/>
  <c r="J69" i="60"/>
  <c r="F69" i="60"/>
  <c r="M69" i="60"/>
  <c r="N69" i="60"/>
  <c r="O69" i="60"/>
  <c r="M60" i="60"/>
  <c r="M51" i="60" s="1"/>
  <c r="M64" i="60"/>
  <c r="M55" i="60" s="1"/>
  <c r="M50" i="60"/>
  <c r="M67" i="60"/>
  <c r="M58" i="60"/>
  <c r="M65" i="60"/>
  <c r="M56" i="60"/>
  <c r="M62" i="60"/>
  <c r="M53" i="60"/>
  <c r="M61" i="60"/>
  <c r="M52" i="60"/>
  <c r="M66" i="60"/>
  <c r="M57" i="60"/>
  <c r="M63" i="60"/>
  <c r="M54" i="60"/>
  <c r="J67" i="60"/>
  <c r="J58" i="60"/>
  <c r="J60" i="60"/>
  <c r="J51" i="60"/>
  <c r="J63" i="60"/>
  <c r="J54" i="60"/>
  <c r="J50" i="60"/>
  <c r="J66" i="60"/>
  <c r="J57" i="60" s="1"/>
  <c r="J61" i="60"/>
  <c r="J52" i="60" s="1"/>
  <c r="J62" i="60"/>
  <c r="J53" i="60" s="1"/>
  <c r="J65" i="60"/>
  <c r="J56" i="60" s="1"/>
  <c r="J64" i="60"/>
  <c r="J55" i="60" s="1"/>
  <c r="L67" i="60"/>
  <c r="L58" i="60" s="1"/>
  <c r="L62" i="60"/>
  <c r="L53" i="60" s="1"/>
  <c r="L50" i="60"/>
  <c r="L60" i="60"/>
  <c r="L51" i="60"/>
  <c r="L61" i="60"/>
  <c r="L52" i="60"/>
  <c r="L65" i="60"/>
  <c r="L56" i="60"/>
  <c r="L66" i="60"/>
  <c r="L57" i="60"/>
  <c r="L63" i="60"/>
  <c r="L54" i="60"/>
  <c r="L64" i="60"/>
  <c r="L55" i="60"/>
  <c r="G61" i="60"/>
  <c r="G52" i="60"/>
  <c r="G63" i="60"/>
  <c r="G54" i="60"/>
  <c r="G67" i="60"/>
  <c r="G58" i="60"/>
  <c r="G66" i="60"/>
  <c r="G57" i="60"/>
  <c r="G65" i="60"/>
  <c r="G56" i="60"/>
  <c r="G62" i="60"/>
  <c r="G53" i="60"/>
  <c r="G50" i="60"/>
  <c r="G60" i="60"/>
  <c r="G51" i="60" s="1"/>
  <c r="G64" i="60"/>
  <c r="G55" i="60" s="1"/>
  <c r="K61" i="60"/>
  <c r="K52" i="60" s="1"/>
  <c r="K62" i="60"/>
  <c r="K53" i="60" s="1"/>
  <c r="K67" i="60"/>
  <c r="K58" i="60" s="1"/>
  <c r="K50" i="60"/>
  <c r="K65" i="60"/>
  <c r="K56" i="60"/>
  <c r="K63" i="60"/>
  <c r="K54" i="60"/>
  <c r="K60" i="60"/>
  <c r="K51" i="60"/>
  <c r="K64" i="60"/>
  <c r="K55" i="60"/>
  <c r="K66" i="60"/>
  <c r="K57" i="60"/>
  <c r="I67" i="60"/>
  <c r="I58" i="60"/>
  <c r="I62" i="60"/>
  <c r="I53" i="60"/>
  <c r="I64" i="60"/>
  <c r="I55" i="60"/>
  <c r="I66" i="60"/>
  <c r="I57" i="60"/>
  <c r="I50" i="60"/>
  <c r="I61" i="60"/>
  <c r="I52" i="60" s="1"/>
  <c r="I63" i="60"/>
  <c r="I54" i="60" s="1"/>
  <c r="I65" i="60"/>
  <c r="I56" i="60" s="1"/>
  <c r="I60" i="60"/>
  <c r="I51" i="60" s="1"/>
  <c r="H67" i="60"/>
  <c r="H58" i="60" s="1"/>
  <c r="H66" i="60"/>
  <c r="H57" i="60" s="1"/>
  <c r="H50" i="60"/>
  <c r="H60" i="60"/>
  <c r="H51" i="60"/>
  <c r="H65" i="60"/>
  <c r="H56" i="60"/>
  <c r="H63" i="60"/>
  <c r="H54" i="60"/>
  <c r="H62" i="60"/>
  <c r="H53" i="60"/>
  <c r="H61" i="60"/>
  <c r="H52" i="60"/>
  <c r="H64" i="60"/>
  <c r="H55" i="60"/>
  <c r="P62" i="60"/>
  <c r="P53" i="60"/>
  <c r="P50" i="60"/>
  <c r="P64" i="60"/>
  <c r="P55" i="60" s="1"/>
  <c r="P61" i="60"/>
  <c r="P52" i="60" s="1"/>
  <c r="P67" i="60"/>
  <c r="P58" i="60" s="1"/>
  <c r="P66" i="60"/>
  <c r="P57" i="60" s="1"/>
  <c r="P60" i="60"/>
  <c r="P51" i="60" s="1"/>
  <c r="P65" i="60"/>
  <c r="P56" i="60" s="1"/>
  <c r="P63" i="60"/>
  <c r="P54" i="60" s="1"/>
  <c r="O62" i="60"/>
  <c r="O53" i="60" s="1"/>
  <c r="O61" i="60"/>
  <c r="O52" i="60" s="1"/>
  <c r="O67" i="60"/>
  <c r="O58" i="60" s="1"/>
  <c r="O60" i="60"/>
  <c r="O51" i="60" s="1"/>
  <c r="O66" i="60"/>
  <c r="O57" i="60" s="1"/>
  <c r="O65" i="60"/>
  <c r="O56" i="60" s="1"/>
  <c r="O63" i="60"/>
  <c r="O54" i="60" s="1"/>
  <c r="O50" i="60"/>
  <c r="O64" i="60"/>
  <c r="O55" i="60"/>
  <c r="N63" i="60"/>
  <c r="N54" i="60"/>
  <c r="N62" i="60"/>
  <c r="N53" i="60"/>
  <c r="N50" i="60"/>
  <c r="N65" i="60"/>
  <c r="N56" i="60" s="1"/>
  <c r="N64" i="60"/>
  <c r="N55" i="60" s="1"/>
  <c r="N67" i="60"/>
  <c r="N58" i="60" s="1"/>
  <c r="N66" i="60"/>
  <c r="N57" i="60" s="1"/>
  <c r="N61" i="60"/>
  <c r="N52" i="60" s="1"/>
  <c r="N60" i="60"/>
  <c r="N51" i="60" s="1"/>
  <c r="E10" i="62"/>
  <c r="E4" i="62" s="1"/>
  <c r="A36" i="16"/>
  <c r="L32" i="16"/>
  <c r="K32" i="16" s="1"/>
  <c r="L9" i="16"/>
  <c r="K9" i="16" s="1"/>
  <c r="L12" i="16"/>
  <c r="K12" i="16" s="1"/>
  <c r="L29" i="16"/>
  <c r="L6" i="16"/>
  <c r="K6" i="16"/>
  <c r="L30" i="16"/>
  <c r="K30" i="16"/>
  <c r="L27" i="16"/>
  <c r="L13" i="16"/>
  <c r="K13" i="16" s="1"/>
  <c r="L35" i="16"/>
  <c r="L16" i="16"/>
  <c r="K16" i="16"/>
  <c r="L33" i="16"/>
  <c r="S2" i="32"/>
  <c r="L31" i="32" s="1"/>
  <c r="K31" i="32" s="1"/>
  <c r="L25" i="16"/>
  <c r="K25" i="16"/>
  <c r="L14" i="16"/>
  <c r="K14" i="16"/>
  <c r="L36" i="16"/>
  <c r="K36" i="16"/>
  <c r="L24" i="16"/>
  <c r="K24" i="16"/>
  <c r="L28" i="16"/>
  <c r="K28" i="16"/>
  <c r="L18" i="16"/>
  <c r="K18" i="16"/>
  <c r="L34" i="16"/>
  <c r="K34" i="16"/>
  <c r="L17" i="16"/>
  <c r="K17" i="16"/>
  <c r="L10" i="16"/>
  <c r="K10" i="16"/>
  <c r="L31" i="16"/>
  <c r="K31" i="16"/>
  <c r="L20" i="16"/>
  <c r="K20" i="16"/>
  <c r="L11" i="16"/>
  <c r="K11" i="16"/>
  <c r="L22" i="16"/>
  <c r="L23" i="16"/>
  <c r="K23" i="16" s="1"/>
  <c r="L21" i="16"/>
  <c r="K21" i="16" s="1"/>
  <c r="L19" i="16"/>
  <c r="K19" i="16" s="1"/>
  <c r="L15" i="16"/>
  <c r="K15" i="16" s="1"/>
  <c r="K29" i="16"/>
  <c r="K27" i="16"/>
  <c r="K35" i="16"/>
  <c r="K33" i="16"/>
  <c r="K22" i="16"/>
  <c r="L10" i="32"/>
  <c r="K10" i="32" s="1"/>
  <c r="L20" i="32"/>
  <c r="K20" i="32" s="1"/>
  <c r="L24" i="32"/>
  <c r="K24" i="32"/>
  <c r="E85" i="60"/>
  <c r="L5" i="32"/>
  <c r="L30" i="32"/>
  <c r="K30" i="32" s="1"/>
  <c r="L26" i="32"/>
  <c r="K26" i="32" s="1"/>
  <c r="L22" i="32"/>
  <c r="K22" i="32" s="1"/>
  <c r="L12" i="32"/>
  <c r="K12" i="32" s="1"/>
  <c r="L11" i="32"/>
  <c r="K11" i="32"/>
  <c r="T4" i="63"/>
  <c r="T30" i="63"/>
  <c r="T32" i="63"/>
  <c r="T34" i="63"/>
  <c r="T35" i="63"/>
  <c r="T36" i="63"/>
  <c r="S37" i="63"/>
  <c r="A18" i="16"/>
  <c r="D28" i="61"/>
  <c r="C26" i="16" s="1"/>
  <c r="A32" i="32"/>
  <c r="K2" i="62"/>
  <c r="A5" i="32"/>
  <c r="K9" i="62"/>
  <c r="P6" i="62"/>
  <c r="Q6" i="62" s="1"/>
  <c r="K15" i="62"/>
  <c r="E45" i="62"/>
  <c r="B29" i="32"/>
  <c r="B31" i="32"/>
  <c r="B33" i="32"/>
  <c r="B35" i="32"/>
  <c r="B36" i="16"/>
  <c r="B20" i="16"/>
  <c r="P7" i="62"/>
  <c r="Q7" i="62"/>
  <c r="R7" i="62" s="1"/>
  <c r="K39" i="62"/>
  <c r="K31" i="62"/>
  <c r="P9" i="63"/>
  <c r="A35" i="32"/>
  <c r="A13" i="32"/>
  <c r="A14" i="16"/>
  <c r="A6" i="32"/>
  <c r="P8" i="63"/>
  <c r="P12" i="63"/>
  <c r="P18" i="63"/>
  <c r="P22" i="63"/>
  <c r="AG11" i="63"/>
  <c r="AG19" i="63"/>
  <c r="AG23" i="63"/>
  <c r="K8" i="62"/>
  <c r="M67" i="63"/>
  <c r="M73" i="63"/>
  <c r="AD67" i="63"/>
  <c r="AD73" i="63"/>
  <c r="M31" i="63"/>
  <c r="M37" i="63"/>
  <c r="AD31" i="63"/>
  <c r="AD37" i="63"/>
  <c r="E31" i="62"/>
  <c r="E25" i="62"/>
  <c r="C94" i="60"/>
  <c r="M59" i="63"/>
  <c r="AD59" i="63"/>
  <c r="M24" i="63"/>
  <c r="AD24" i="63"/>
  <c r="M48" i="63"/>
  <c r="AD42" i="63"/>
  <c r="AD50" i="63"/>
  <c r="M42" i="63"/>
  <c r="AD48" i="63"/>
  <c r="A26" i="32"/>
  <c r="A6" i="16"/>
  <c r="P35" i="63"/>
  <c r="P32" i="63"/>
  <c r="P36" i="63"/>
  <c r="AG33" i="63"/>
  <c r="AG30" i="63"/>
  <c r="AG34" i="63"/>
  <c r="P44" i="63"/>
  <c r="P49" i="63"/>
  <c r="P54" i="63"/>
  <c r="AG49" i="63"/>
  <c r="AG54" i="63"/>
  <c r="P66" i="63"/>
  <c r="P71" i="63"/>
  <c r="D19" i="61"/>
  <c r="C16" i="32"/>
  <c r="D37" i="61"/>
  <c r="C34" i="32"/>
  <c r="D15" i="61"/>
  <c r="K15" i="61"/>
  <c r="I15" i="61" s="1"/>
  <c r="A30" i="16"/>
  <c r="D32" i="61"/>
  <c r="A19" i="16"/>
  <c r="A29" i="16"/>
  <c r="A15" i="16"/>
  <c r="P21" i="63"/>
  <c r="AG8" i="63"/>
  <c r="AG20" i="63"/>
  <c r="P43" i="63"/>
  <c r="P47" i="63"/>
  <c r="P53" i="63"/>
  <c r="AG45" i="63"/>
  <c r="AG51" i="63"/>
  <c r="P68" i="63"/>
  <c r="P70" i="63"/>
  <c r="P72" i="63"/>
  <c r="S7" i="62"/>
  <c r="P69" i="63"/>
  <c r="U67" i="63"/>
  <c r="U73" i="63"/>
  <c r="D67" i="63"/>
  <c r="D73" i="63"/>
  <c r="C30" i="60"/>
  <c r="E110" i="60"/>
  <c r="U24" i="63"/>
  <c r="K12" i="3"/>
  <c r="G110" i="60"/>
  <c r="D24" i="63"/>
  <c r="D59" i="63"/>
  <c r="C23" i="58"/>
  <c r="G23" i="58"/>
  <c r="U48" i="63"/>
  <c r="U50" i="63"/>
  <c r="AG43" i="63"/>
  <c r="C12" i="32"/>
  <c r="D31" i="61"/>
  <c r="D27" i="61"/>
  <c r="C24" i="32"/>
  <c r="A25" i="16"/>
  <c r="L37" i="16"/>
  <c r="K37" i="16"/>
  <c r="H4" i="63"/>
  <c r="C4" i="3"/>
  <c r="C5" i="60"/>
  <c r="Y48" i="63"/>
  <c r="Y50" i="63"/>
  <c r="G14" i="58"/>
  <c r="E95" i="60"/>
  <c r="G12" i="58"/>
  <c r="E96" i="60"/>
  <c r="C12" i="58"/>
  <c r="D85" i="60"/>
  <c r="C83" i="60"/>
  <c r="D96" i="60"/>
  <c r="H48" i="63"/>
  <c r="H42" i="63"/>
  <c r="M61" i="63"/>
  <c r="M50" i="63"/>
  <c r="AD61" i="63"/>
  <c r="AD60" i="63"/>
  <c r="K37" i="61"/>
  <c r="I37" i="61"/>
  <c r="G37" i="61" s="1"/>
  <c r="E37" i="61" s="1"/>
  <c r="D35" i="16" s="1"/>
  <c r="T7" i="62"/>
  <c r="U61" i="63"/>
  <c r="U60" i="63"/>
  <c r="D61" i="63"/>
  <c r="D50" i="63"/>
  <c r="K31" i="61"/>
  <c r="I31" i="61"/>
  <c r="J31" i="61" s="1"/>
  <c r="Y61" i="63"/>
  <c r="D124" i="60"/>
  <c r="E124" i="60" s="1"/>
  <c r="F124" i="60" s="1"/>
  <c r="Y60" i="63"/>
  <c r="G24" i="58"/>
  <c r="H61" i="63"/>
  <c r="C14" i="58"/>
  <c r="D95" i="60"/>
  <c r="C85" i="60"/>
  <c r="H50" i="63"/>
  <c r="M60" i="63"/>
  <c r="U7" i="62"/>
  <c r="D60" i="63"/>
  <c r="Y5" i="63"/>
  <c r="H5" i="63"/>
  <c r="I130" i="60"/>
  <c r="D123" i="60"/>
  <c r="C95" i="60"/>
  <c r="C24" i="58"/>
  <c r="H60" i="63"/>
  <c r="V7" i="62"/>
  <c r="W7" i="62" s="1"/>
  <c r="X7" i="62" s="1"/>
  <c r="H6" i="63"/>
  <c r="E123" i="60"/>
  <c r="F123" i="60" s="1"/>
  <c r="I129" i="60"/>
  <c r="Y6" i="63"/>
  <c r="Y4" i="63"/>
  <c r="Y7" i="63"/>
  <c r="H7" i="63"/>
  <c r="H13" i="63"/>
  <c r="Y13" i="63"/>
  <c r="H15" i="63"/>
  <c r="Y15" i="63"/>
  <c r="H25" i="63"/>
  <c r="Y25" i="63"/>
  <c r="T4" i="64"/>
  <c r="T5" i="64"/>
  <c r="T6" i="64"/>
  <c r="T7" i="64"/>
  <c r="T8" i="64"/>
  <c r="T9" i="64"/>
  <c r="T12" i="64"/>
  <c r="T13" i="64"/>
  <c r="T14" i="64"/>
  <c r="T15" i="64"/>
  <c r="T16" i="64"/>
  <c r="T19" i="64"/>
  <c r="T21" i="64"/>
  <c r="T22" i="64"/>
  <c r="T23" i="64"/>
  <c r="T24" i="64"/>
  <c r="T29" i="64"/>
  <c r="T30" i="64"/>
  <c r="T31" i="64"/>
  <c r="T32" i="64"/>
  <c r="T33" i="64"/>
  <c r="T34" i="64"/>
  <c r="T35" i="64"/>
  <c r="T36" i="64"/>
  <c r="S37" i="64"/>
  <c r="C45" i="63"/>
  <c r="T45" i="63"/>
  <c r="C51" i="63"/>
  <c r="T51" i="63"/>
  <c r="C55" i="63"/>
  <c r="T55" i="63"/>
  <c r="C59" i="63"/>
  <c r="T59" i="63"/>
  <c r="P14" i="63"/>
  <c r="AG18" i="63"/>
  <c r="P58" i="63"/>
  <c r="AG56" i="63"/>
  <c r="AG58" i="63"/>
  <c r="T33" i="63"/>
  <c r="T31" i="63"/>
  <c r="T29" i="63"/>
  <c r="C44" i="63"/>
  <c r="T44" i="63"/>
  <c r="C46" i="63"/>
  <c r="T46" i="63"/>
  <c r="C48" i="63"/>
  <c r="T48" i="63"/>
  <c r="C50" i="63"/>
  <c r="T50" i="63"/>
  <c r="C58" i="63"/>
  <c r="T58" i="63"/>
  <c r="C60" i="63"/>
  <c r="T60" i="63"/>
  <c r="K34" i="61"/>
  <c r="I34" i="61"/>
  <c r="G34" i="61" s="1"/>
  <c r="E34" i="61" s="1"/>
  <c r="D32" i="16" s="1"/>
  <c r="C31" i="32"/>
  <c r="K14" i="3"/>
  <c r="C14" i="16"/>
  <c r="D22" i="61"/>
  <c r="C19" i="32"/>
  <c r="A24" i="16"/>
  <c r="A22" i="16"/>
  <c r="D24" i="61"/>
  <c r="C21" i="32" s="1"/>
  <c r="A16" i="16"/>
  <c r="A31" i="32"/>
  <c r="D36" i="61"/>
  <c r="C33" i="32" s="1"/>
  <c r="A32" i="16"/>
  <c r="D26" i="61"/>
  <c r="C23" i="32"/>
  <c r="D30" i="61"/>
  <c r="K30" i="61" s="1"/>
  <c r="I30" i="61" s="1"/>
  <c r="D35" i="61"/>
  <c r="C32" i="32" s="1"/>
  <c r="D38" i="61"/>
  <c r="K38" i="61" s="1"/>
  <c r="I38" i="61" s="1"/>
  <c r="D20" i="61"/>
  <c r="D18" i="61"/>
  <c r="C15" i="32"/>
  <c r="A7" i="32"/>
  <c r="A12" i="16"/>
  <c r="K18" i="61"/>
  <c r="I18" i="61" s="1"/>
  <c r="C16" i="16"/>
  <c r="C35" i="32"/>
  <c r="C36" i="16"/>
  <c r="C28" i="16"/>
  <c r="C24" i="16"/>
  <c r="K24" i="61"/>
  <c r="I24" i="61" s="1"/>
  <c r="C17" i="32"/>
  <c r="K35" i="61"/>
  <c r="I35" i="61" s="1"/>
  <c r="C33" i="16"/>
  <c r="K22" i="61"/>
  <c r="I22" i="61" s="1"/>
  <c r="C20" i="16"/>
  <c r="M5" i="64"/>
  <c r="M5" i="63"/>
  <c r="AD6" i="64"/>
  <c r="AD6" i="63"/>
  <c r="M4" i="64"/>
  <c r="M4" i="63"/>
  <c r="M6" i="64"/>
  <c r="M6" i="63"/>
  <c r="M7" i="64"/>
  <c r="M7" i="63"/>
  <c r="AD5" i="64"/>
  <c r="AD5" i="63"/>
  <c r="M13" i="64"/>
  <c r="M13" i="63"/>
  <c r="AD4" i="64"/>
  <c r="AD4" i="63"/>
  <c r="AD13" i="64"/>
  <c r="AD13" i="63"/>
  <c r="M15" i="64"/>
  <c r="M15" i="63"/>
  <c r="AD7" i="64"/>
  <c r="AD7" i="63"/>
  <c r="AD15" i="64"/>
  <c r="AD15" i="63"/>
  <c r="M25" i="64"/>
  <c r="M25" i="63"/>
  <c r="AD25" i="64"/>
  <c r="AD25" i="63"/>
  <c r="J15" i="61"/>
  <c r="G15" i="61"/>
  <c r="E15" i="61" s="1"/>
  <c r="D13" i="16" s="1"/>
  <c r="J16" i="61"/>
  <c r="G16" i="61"/>
  <c r="E16" i="61" s="1"/>
  <c r="D14" i="16" s="1"/>
  <c r="C6" i="16"/>
  <c r="C5" i="32"/>
  <c r="K8" i="61"/>
  <c r="I8" i="61"/>
  <c r="C15" i="16"/>
  <c r="K17" i="61"/>
  <c r="I17" i="61"/>
  <c r="C14" i="32"/>
  <c r="K14" i="61"/>
  <c r="I14" i="61" s="1"/>
  <c r="J14" i="61" s="1"/>
  <c r="C11" i="32"/>
  <c r="C12" i="16"/>
  <c r="D29" i="61"/>
  <c r="C22" i="16"/>
  <c r="K26" i="61"/>
  <c r="I26" i="61" s="1"/>
  <c r="J26" i="61" s="1"/>
  <c r="C27" i="32"/>
  <c r="J34" i="61"/>
  <c r="D11" i="61"/>
  <c r="C8" i="32" s="1"/>
  <c r="C25" i="16"/>
  <c r="C13" i="32"/>
  <c r="G31" i="61"/>
  <c r="E31" i="61" s="1"/>
  <c r="D29" i="16" s="1"/>
  <c r="K27" i="61"/>
  <c r="I27" i="61"/>
  <c r="J27" i="61" s="1"/>
  <c r="C17" i="16"/>
  <c r="C35" i="16"/>
  <c r="C13" i="16"/>
  <c r="A30" i="32"/>
  <c r="D33" i="61"/>
  <c r="D21" i="61"/>
  <c r="K21" i="61"/>
  <c r="I21" i="61" s="1"/>
  <c r="K19" i="61"/>
  <c r="I19" i="61"/>
  <c r="A20" i="32"/>
  <c r="A12" i="32"/>
  <c r="A14" i="32"/>
  <c r="D23" i="61"/>
  <c r="K23" i="61" s="1"/>
  <c r="I23" i="61" s="1"/>
  <c r="A34" i="32"/>
  <c r="A10" i="32"/>
  <c r="D25" i="61"/>
  <c r="D13" i="61"/>
  <c r="C11" i="16" s="1"/>
  <c r="D9" i="61"/>
  <c r="D12" i="61"/>
  <c r="A11" i="32"/>
  <c r="A23" i="16"/>
  <c r="A9" i="32"/>
  <c r="A16" i="32"/>
  <c r="K33" i="61"/>
  <c r="I33" i="61" s="1"/>
  <c r="C30" i="32"/>
  <c r="C31" i="16"/>
  <c r="C19" i="16"/>
  <c r="C18" i="32"/>
  <c r="G19" i="61"/>
  <c r="E19" i="61" s="1"/>
  <c r="D17" i="16" s="1"/>
  <c r="J19" i="61"/>
  <c r="C29" i="32"/>
  <c r="K32" i="61"/>
  <c r="I32" i="61"/>
  <c r="C10" i="32"/>
  <c r="A4" i="16"/>
  <c r="B1" i="58"/>
  <c r="E14" i="3"/>
  <c r="D127" i="60" s="1"/>
  <c r="C34" i="16"/>
  <c r="K36" i="61"/>
  <c r="I36" i="61" s="1"/>
  <c r="J36" i="61" s="1"/>
  <c r="C18" i="16"/>
  <c r="K20" i="61"/>
  <c r="I20" i="61"/>
  <c r="K11" i="61"/>
  <c r="I11" i="61"/>
  <c r="C9" i="16"/>
  <c r="C28" i="32"/>
  <c r="C29" i="16"/>
  <c r="C25" i="32"/>
  <c r="K28" i="61"/>
  <c r="I28" i="61"/>
  <c r="K12" i="61"/>
  <c r="I12" i="61"/>
  <c r="G12" i="61" s="1"/>
  <c r="K13" i="61"/>
  <c r="I13" i="61"/>
  <c r="J37" i="61"/>
  <c r="K29" i="61"/>
  <c r="I29" i="61" s="1"/>
  <c r="G27" i="61"/>
  <c r="E27" i="61" s="1"/>
  <c r="D25" i="16" s="1"/>
  <c r="C30" i="16"/>
  <c r="C21" i="16"/>
  <c r="C20" i="32"/>
  <c r="B74" i="60"/>
  <c r="A3" i="32"/>
  <c r="C9" i="32"/>
  <c r="C10" i="16"/>
  <c r="G26" i="61"/>
  <c r="E26" i="61" s="1"/>
  <c r="D24" i="16" s="1"/>
  <c r="G14" i="61"/>
  <c r="E14" i="61" s="1"/>
  <c r="D12" i="16" s="1"/>
  <c r="J17" i="61"/>
  <c r="G17" i="61"/>
  <c r="E17" i="61" s="1"/>
  <c r="D15" i="16"/>
  <c r="D14" i="32" s="1"/>
  <c r="C6" i="32"/>
  <c r="K9" i="61"/>
  <c r="I9" i="61" s="1"/>
  <c r="G9" i="61" s="1"/>
  <c r="E9" i="61" s="1"/>
  <c r="D7" i="16" s="1"/>
  <c r="C7" i="16"/>
  <c r="C23" i="16"/>
  <c r="K25" i="61"/>
  <c r="I25" i="61" s="1"/>
  <c r="C22" i="32"/>
  <c r="C26" i="32"/>
  <c r="C27" i="16"/>
  <c r="J8" i="61"/>
  <c r="G8" i="61"/>
  <c r="E8" i="61" s="1"/>
  <c r="D6" i="16" s="1"/>
  <c r="J12" i="61"/>
  <c r="E12" i="61"/>
  <c r="D10" i="16" s="1"/>
  <c r="J11" i="61"/>
  <c r="G11" i="61"/>
  <c r="E11" i="61"/>
  <c r="D9" i="16" s="1"/>
  <c r="G4" i="58"/>
  <c r="C4" i="58"/>
  <c r="G32" i="61"/>
  <c r="E32" i="61" s="1"/>
  <c r="D30" i="16" s="1"/>
  <c r="J32" i="61"/>
  <c r="G33" i="61"/>
  <c r="E33" i="61" s="1"/>
  <c r="D31" i="16" s="1"/>
  <c r="J33" i="61"/>
  <c r="G29" i="61"/>
  <c r="E29" i="61"/>
  <c r="D27" i="16" s="1"/>
  <c r="J29" i="61"/>
  <c r="J13" i="61"/>
  <c r="G13" i="61"/>
  <c r="E13" i="61" s="1"/>
  <c r="D11" i="16" s="1"/>
  <c r="J28" i="61"/>
  <c r="G28" i="61"/>
  <c r="E28" i="61" s="1"/>
  <c r="D26" i="16" s="1"/>
  <c r="J20" i="61"/>
  <c r="G20" i="61"/>
  <c r="E20" i="61" s="1"/>
  <c r="D18" i="16" s="1"/>
  <c r="G36" i="61"/>
  <c r="E36" i="61" s="1"/>
  <c r="D34" i="16" s="1"/>
  <c r="M17" i="16"/>
  <c r="N17" i="16" s="1"/>
  <c r="O17" i="16"/>
  <c r="Q17" i="16"/>
  <c r="R17" i="16" s="1"/>
  <c r="D16" i="32"/>
  <c r="J25" i="61"/>
  <c r="G25" i="61"/>
  <c r="E25" i="61"/>
  <c r="D23" i="16" s="1"/>
  <c r="J9" i="61"/>
  <c r="O15" i="16"/>
  <c r="S15" i="16" s="1"/>
  <c r="T15" i="16" s="1"/>
  <c r="M15" i="16"/>
  <c r="N15" i="16" s="1"/>
  <c r="D9" i="32"/>
  <c r="M10" i="16"/>
  <c r="U10" i="16" s="1"/>
  <c r="Q10" i="16"/>
  <c r="R10" i="16"/>
  <c r="O10" i="16"/>
  <c r="Q16" i="32"/>
  <c r="R16" i="32" s="1"/>
  <c r="S17" i="16"/>
  <c r="T17" i="16" s="1"/>
  <c r="P17" i="16"/>
  <c r="P15" i="16"/>
  <c r="Q9" i="32"/>
  <c r="R9" i="32"/>
  <c r="S10" i="16"/>
  <c r="T10" i="16" s="1"/>
  <c r="P10" i="16"/>
  <c r="N10" i="16"/>
  <c r="D5" i="63"/>
  <c r="D5" i="64"/>
  <c r="D6" i="63"/>
  <c r="D6" i="64"/>
  <c r="D4" i="63"/>
  <c r="D4" i="64"/>
  <c r="U4" i="63"/>
  <c r="U4" i="64"/>
  <c r="U5" i="64"/>
  <c r="U5" i="63"/>
  <c r="D13" i="63"/>
  <c r="D13" i="64"/>
  <c r="D7" i="64"/>
  <c r="D7" i="63"/>
  <c r="U6" i="63"/>
  <c r="U6" i="64"/>
  <c r="U7" i="63"/>
  <c r="U7" i="64"/>
  <c r="D15" i="63"/>
  <c r="D15" i="64"/>
  <c r="D25" i="64"/>
  <c r="D25" i="63"/>
  <c r="U13" i="63"/>
  <c r="U13" i="64"/>
  <c r="U15" i="64"/>
  <c r="U15" i="63"/>
  <c r="U25" i="64"/>
  <c r="U25" i="63"/>
  <c r="Q34" i="16" l="1"/>
  <c r="R34" i="16" s="1"/>
  <c r="M34" i="16"/>
  <c r="D33" i="32"/>
  <c r="O34" i="16"/>
  <c r="D26" i="32"/>
  <c r="M27" i="16"/>
  <c r="Q27" i="16"/>
  <c r="R27" i="16" s="1"/>
  <c r="O27" i="16"/>
  <c r="Q9" i="16"/>
  <c r="R9" i="16" s="1"/>
  <c r="M9" i="16"/>
  <c r="O9" i="16"/>
  <c r="D8" i="32"/>
  <c r="D11" i="32"/>
  <c r="O12" i="16"/>
  <c r="Q12" i="16"/>
  <c r="R12" i="16" s="1"/>
  <c r="M12" i="16"/>
  <c r="D22" i="32"/>
  <c r="M23" i="16"/>
  <c r="Q23" i="16"/>
  <c r="R23" i="16" s="1"/>
  <c r="O23" i="16"/>
  <c r="M18" i="16"/>
  <c r="Q18" i="16"/>
  <c r="R18" i="16" s="1"/>
  <c r="O18" i="16"/>
  <c r="D17" i="32"/>
  <c r="Q26" i="16"/>
  <c r="R26" i="16" s="1"/>
  <c r="D25" i="32"/>
  <c r="O26" i="16"/>
  <c r="M26" i="16"/>
  <c r="D10" i="32"/>
  <c r="Q11" i="16"/>
  <c r="R11" i="16" s="1"/>
  <c r="M11" i="16"/>
  <c r="O11" i="16"/>
  <c r="Q31" i="16"/>
  <c r="R31" i="16" s="1"/>
  <c r="M31" i="16"/>
  <c r="O31" i="16"/>
  <c r="D30" i="32"/>
  <c r="D29" i="32"/>
  <c r="Q30" i="16"/>
  <c r="R30" i="16" s="1"/>
  <c r="O30" i="16"/>
  <c r="M30" i="16"/>
  <c r="M6" i="16"/>
  <c r="Q6" i="16"/>
  <c r="D5" i="32"/>
  <c r="O6" i="16"/>
  <c r="O7" i="16"/>
  <c r="M7" i="16"/>
  <c r="D6" i="32"/>
  <c r="Q7" i="16"/>
  <c r="R7" i="16" s="1"/>
  <c r="Q14" i="32"/>
  <c r="R14" i="32" s="1"/>
  <c r="D23" i="32"/>
  <c r="O24" i="16"/>
  <c r="M24" i="16"/>
  <c r="Q24" i="16"/>
  <c r="R24" i="16" s="1"/>
  <c r="M25" i="16"/>
  <c r="Q25" i="16"/>
  <c r="R25" i="16" s="1"/>
  <c r="D24" i="32"/>
  <c r="O25" i="16"/>
  <c r="U17" i="16"/>
  <c r="Q15" i="16"/>
  <c r="Q29" i="16"/>
  <c r="R29" i="16" s="1"/>
  <c r="D28" i="32"/>
  <c r="O29" i="16"/>
  <c r="M29" i="16"/>
  <c r="Q14" i="16"/>
  <c r="R14" i="16" s="1"/>
  <c r="O14" i="16"/>
  <c r="M14" i="16"/>
  <c r="D13" i="32"/>
  <c r="D12" i="32"/>
  <c r="Q13" i="16"/>
  <c r="R13" i="16" s="1"/>
  <c r="M13" i="16"/>
  <c r="O13" i="16"/>
  <c r="O32" i="16"/>
  <c r="D31" i="32"/>
  <c r="Q32" i="16"/>
  <c r="R32" i="16" s="1"/>
  <c r="M32" i="16"/>
  <c r="G123" i="60"/>
  <c r="H123" i="60" s="1"/>
  <c r="Y7" i="62"/>
  <c r="Z7" i="62" s="1"/>
  <c r="G124" i="60"/>
  <c r="H124" i="60"/>
  <c r="J23" i="61"/>
  <c r="G23" i="61"/>
  <c r="E23" i="61" s="1"/>
  <c r="D21" i="16" s="1"/>
  <c r="J21" i="61"/>
  <c r="G21" i="61"/>
  <c r="E21" i="61" s="1"/>
  <c r="D19" i="16" s="1"/>
  <c r="J22" i="61"/>
  <c r="G22" i="61"/>
  <c r="E22" i="61" s="1"/>
  <c r="D20" i="16" s="1"/>
  <c r="J35" i="61"/>
  <c r="G35" i="61"/>
  <c r="E35" i="61" s="1"/>
  <c r="D33" i="16" s="1"/>
  <c r="J24" i="61"/>
  <c r="G24" i="61"/>
  <c r="E24" i="61" s="1"/>
  <c r="D22" i="16" s="1"/>
  <c r="J18" i="61"/>
  <c r="G18" i="61"/>
  <c r="E18" i="61" s="1"/>
  <c r="D16" i="16" s="1"/>
  <c r="G38" i="61"/>
  <c r="E38" i="61" s="1"/>
  <c r="D36" i="16" s="1"/>
  <c r="J38" i="61"/>
  <c r="J30" i="61"/>
  <c r="G30" i="61"/>
  <c r="E30" i="61" s="1"/>
  <c r="D28" i="16" s="1"/>
  <c r="D34" i="32"/>
  <c r="O35" i="16"/>
  <c r="M35" i="16"/>
  <c r="Q35" i="16"/>
  <c r="R35" i="16" s="1"/>
  <c r="G60" i="64"/>
  <c r="G60" i="63"/>
  <c r="P60" i="63" s="1"/>
  <c r="G37" i="64"/>
  <c r="P37" i="64" s="1"/>
  <c r="G37" i="63"/>
  <c r="P37" i="63" s="1"/>
  <c r="K25" i="62"/>
  <c r="K10" i="62"/>
  <c r="R6" i="62"/>
  <c r="D10" i="61"/>
  <c r="A8" i="16"/>
  <c r="G61" i="64"/>
  <c r="G61" i="63"/>
  <c r="P61" i="63" s="1"/>
  <c r="G50" i="64"/>
  <c r="G50" i="63"/>
  <c r="P50" i="63" s="1"/>
  <c r="X61" i="64"/>
  <c r="AG61" i="64" s="1"/>
  <c r="X61" i="63"/>
  <c r="AG61" i="63" s="1"/>
  <c r="X60" i="64"/>
  <c r="AG60" i="64" s="1"/>
  <c r="X60" i="63"/>
  <c r="AG60" i="63" s="1"/>
  <c r="P5" i="62"/>
  <c r="K5" i="32"/>
  <c r="A27" i="32"/>
  <c r="A28" i="16"/>
  <c r="A19" i="32"/>
  <c r="A20" i="16"/>
  <c r="G48" i="64"/>
  <c r="G48" i="63"/>
  <c r="P48" i="63" s="1"/>
  <c r="X59" i="64"/>
  <c r="AG59" i="64" s="1"/>
  <c r="X59" i="63"/>
  <c r="AG59" i="63" s="1"/>
  <c r="X67" i="64"/>
  <c r="AG67" i="64" s="1"/>
  <c r="X67" i="63"/>
  <c r="AG67" i="63" s="1"/>
  <c r="G67" i="64"/>
  <c r="G67" i="63"/>
  <c r="P67" i="63" s="1"/>
  <c r="X31" i="64"/>
  <c r="X31" i="63"/>
  <c r="AG31" i="63" s="1"/>
  <c r="X42" i="64"/>
  <c r="AG42" i="64" s="1"/>
  <c r="X42" i="63"/>
  <c r="AG42" i="63" s="1"/>
  <c r="G109" i="60"/>
  <c r="G114" i="60" s="1"/>
  <c r="G73" i="64"/>
  <c r="G73" i="63"/>
  <c r="P73" i="63" s="1"/>
  <c r="X37" i="64"/>
  <c r="X37" i="63"/>
  <c r="AG37" i="63" s="1"/>
  <c r="L29" i="32"/>
  <c r="K29" i="32" s="1"/>
  <c r="L6" i="32"/>
  <c r="K6" i="32" s="1"/>
  <c r="L7" i="32"/>
  <c r="K7" i="32" s="1"/>
  <c r="L13" i="32"/>
  <c r="K13" i="32" s="1"/>
  <c r="L15" i="32"/>
  <c r="K15" i="32" s="1"/>
  <c r="L16" i="32"/>
  <c r="K16" i="32" s="1"/>
  <c r="M16" i="32" s="1"/>
  <c r="L9" i="32"/>
  <c r="L32" i="32"/>
  <c r="K32" i="32" s="1"/>
  <c r="X50" i="64"/>
  <c r="AG50" i="64" s="1"/>
  <c r="X50" i="63"/>
  <c r="AG50" i="63" s="1"/>
  <c r="L34" i="32"/>
  <c r="K34" i="32" s="1"/>
  <c r="L28" i="32"/>
  <c r="K28" i="32" s="1"/>
  <c r="L8" i="32"/>
  <c r="K8" i="32" s="1"/>
  <c r="L19" i="32"/>
  <c r="K19" i="32" s="1"/>
  <c r="L18" i="32"/>
  <c r="K18" i="32" s="1"/>
  <c r="L17" i="32"/>
  <c r="K17" i="32" s="1"/>
  <c r="L14" i="32"/>
  <c r="K14" i="32" s="1"/>
  <c r="M14" i="32" s="1"/>
  <c r="L33" i="32"/>
  <c r="K33" i="32" s="1"/>
  <c r="L25" i="32"/>
  <c r="K25" i="32" s="1"/>
  <c r="L21" i="32"/>
  <c r="K21" i="32" s="1"/>
  <c r="L35" i="32"/>
  <c r="K35" i="32" s="1"/>
  <c r="L27" i="32"/>
  <c r="K27" i="32" s="1"/>
  <c r="L23" i="32"/>
  <c r="K23" i="32" s="1"/>
  <c r="A9" i="16"/>
  <c r="X48" i="64"/>
  <c r="AG48" i="64" s="1"/>
  <c r="X48" i="63"/>
  <c r="AG48" i="63" s="1"/>
  <c r="G59" i="64"/>
  <c r="G59" i="63"/>
  <c r="P59" i="63" s="1"/>
  <c r="X24" i="64"/>
  <c r="AG24" i="64" s="1"/>
  <c r="X24" i="63"/>
  <c r="AG24" i="63" s="1"/>
  <c r="K16" i="62"/>
  <c r="E39" i="62"/>
  <c r="G31" i="64"/>
  <c r="P31" i="64" s="1"/>
  <c r="G31" i="63"/>
  <c r="P31" i="63" s="1"/>
  <c r="G42" i="64"/>
  <c r="G42" i="63"/>
  <c r="P42" i="63" s="1"/>
  <c r="C20" i="64"/>
  <c r="C20" i="63"/>
  <c r="C18" i="64"/>
  <c r="C18" i="63"/>
  <c r="C17" i="64"/>
  <c r="C17" i="63"/>
  <c r="T5" i="63"/>
  <c r="T13" i="63"/>
  <c r="T21" i="63"/>
  <c r="G24" i="63"/>
  <c r="P24" i="63" s="1"/>
  <c r="P48" i="64"/>
  <c r="P73" i="64"/>
  <c r="C16" i="63"/>
  <c r="P24" i="64"/>
  <c r="AG31" i="64"/>
  <c r="AG37" i="64"/>
  <c r="P42" i="64"/>
  <c r="P50" i="64"/>
  <c r="P59" i="64"/>
  <c r="P60" i="64"/>
  <c r="P61" i="64"/>
  <c r="P67" i="64"/>
  <c r="AA7" i="62" l="1"/>
  <c r="AB7" i="62" s="1"/>
  <c r="N14" i="32"/>
  <c r="J123" i="60"/>
  <c r="I123" i="60"/>
  <c r="C53" i="63"/>
  <c r="T53" i="63" s="1"/>
  <c r="T17" i="63"/>
  <c r="T18" i="63"/>
  <c r="C54" i="63"/>
  <c r="T54" i="63" s="1"/>
  <c r="T16" i="63"/>
  <c r="C52" i="63"/>
  <c r="T52" i="63" s="1"/>
  <c r="C53" i="64"/>
  <c r="T53" i="64" s="1"/>
  <c r="T17" i="64"/>
  <c r="C54" i="64"/>
  <c r="T54" i="64" s="1"/>
  <c r="T18" i="64"/>
  <c r="C56" i="64"/>
  <c r="T56" i="64" s="1"/>
  <c r="T20" i="64"/>
  <c r="X73" i="64"/>
  <c r="AG73" i="64" s="1"/>
  <c r="X73" i="63"/>
  <c r="AG73" i="63" s="1"/>
  <c r="K45" i="62"/>
  <c r="K17" i="62"/>
  <c r="P8" i="62"/>
  <c r="K9" i="32"/>
  <c r="M9" i="32" s="1"/>
  <c r="O9" i="32"/>
  <c r="L36" i="32"/>
  <c r="P9" i="62"/>
  <c r="Q5" i="62"/>
  <c r="R5" i="62" s="1"/>
  <c r="C8" i="16"/>
  <c r="K10" i="61"/>
  <c r="I10" i="61" s="1"/>
  <c r="C7" i="32"/>
  <c r="K4" i="62"/>
  <c r="N35" i="16"/>
  <c r="Q34" i="32"/>
  <c r="R34" i="32" s="1"/>
  <c r="M34" i="32"/>
  <c r="O34" i="32"/>
  <c r="D27" i="32"/>
  <c r="Q28" i="16"/>
  <c r="R28" i="16" s="1"/>
  <c r="M28" i="16"/>
  <c r="O28" i="16"/>
  <c r="M16" i="16"/>
  <c r="Q16" i="16"/>
  <c r="R16" i="16" s="1"/>
  <c r="O16" i="16"/>
  <c r="D15" i="32"/>
  <c r="M22" i="16"/>
  <c r="Q22" i="16"/>
  <c r="R22" i="16" s="1"/>
  <c r="D21" i="32"/>
  <c r="O22" i="16"/>
  <c r="D32" i="32"/>
  <c r="M33" i="16"/>
  <c r="Q33" i="16"/>
  <c r="R33" i="16" s="1"/>
  <c r="O33" i="16"/>
  <c r="Q20" i="16"/>
  <c r="R20" i="16" s="1"/>
  <c r="M20" i="16"/>
  <c r="O20" i="16"/>
  <c r="D19" i="32"/>
  <c r="Q19" i="16"/>
  <c r="R19" i="16" s="1"/>
  <c r="O19" i="16"/>
  <c r="D18" i="32"/>
  <c r="M19" i="16"/>
  <c r="O21" i="16"/>
  <c r="Q21" i="16"/>
  <c r="R21" i="16" s="1"/>
  <c r="M21" i="16"/>
  <c r="D20" i="32"/>
  <c r="N32" i="16"/>
  <c r="Q31" i="32"/>
  <c r="R31" i="32" s="1"/>
  <c r="O31" i="32"/>
  <c r="M31" i="32"/>
  <c r="S13" i="16"/>
  <c r="T13" i="16" s="1"/>
  <c r="P13" i="16"/>
  <c r="M13" i="32"/>
  <c r="Q13" i="32"/>
  <c r="R13" i="32" s="1"/>
  <c r="O13" i="32"/>
  <c r="S14" i="16"/>
  <c r="T14" i="16" s="1"/>
  <c r="P14" i="16"/>
  <c r="N29" i="16"/>
  <c r="Q28" i="32"/>
  <c r="R28" i="32" s="1"/>
  <c r="M28" i="32"/>
  <c r="O28" i="32"/>
  <c r="R15" i="16"/>
  <c r="U15" i="16"/>
  <c r="P25" i="16"/>
  <c r="S25" i="16"/>
  <c r="T25" i="16" s="1"/>
  <c r="S24" i="16"/>
  <c r="T24" i="16" s="1"/>
  <c r="P24" i="16"/>
  <c r="O14" i="32"/>
  <c r="M6" i="32"/>
  <c r="O6" i="32"/>
  <c r="Q6" i="32"/>
  <c r="R6" i="32" s="1"/>
  <c r="P7" i="16"/>
  <c r="S7" i="16"/>
  <c r="T7" i="16" s="1"/>
  <c r="O5" i="32"/>
  <c r="Q5" i="32"/>
  <c r="M5" i="32"/>
  <c r="N6" i="16"/>
  <c r="S30" i="16"/>
  <c r="T30" i="16" s="1"/>
  <c r="P30" i="16"/>
  <c r="M29" i="32"/>
  <c r="Q29" i="32"/>
  <c r="R29" i="32" s="1"/>
  <c r="O29" i="32"/>
  <c r="S31" i="16"/>
  <c r="T31" i="16" s="1"/>
  <c r="P31" i="16"/>
  <c r="N11" i="16"/>
  <c r="O10" i="32"/>
  <c r="Q10" i="32"/>
  <c r="R10" i="32" s="1"/>
  <c r="M10" i="32"/>
  <c r="S26" i="16"/>
  <c r="T26" i="16" s="1"/>
  <c r="P26" i="16"/>
  <c r="S18" i="16"/>
  <c r="T18" i="16" s="1"/>
  <c r="P18" i="16"/>
  <c r="U18" i="16"/>
  <c r="N18" i="16"/>
  <c r="Q22" i="32"/>
  <c r="R22" i="32" s="1"/>
  <c r="M22" i="32"/>
  <c r="O22" i="32"/>
  <c r="O11" i="32"/>
  <c r="Q11" i="32"/>
  <c r="R11" i="32" s="1"/>
  <c r="M11" i="32"/>
  <c r="S9" i="16"/>
  <c r="T9" i="16" s="1"/>
  <c r="P9" i="16"/>
  <c r="O26" i="32"/>
  <c r="Q26" i="32"/>
  <c r="R26" i="32" s="1"/>
  <c r="M26" i="32"/>
  <c r="O33" i="32"/>
  <c r="Q33" i="32"/>
  <c r="R33" i="32" s="1"/>
  <c r="M33" i="32"/>
  <c r="T20" i="63"/>
  <c r="C56" i="63"/>
  <c r="T56" i="63" s="1"/>
  <c r="N16" i="32"/>
  <c r="K36" i="32"/>
  <c r="S6" i="62"/>
  <c r="T6" i="62" s="1"/>
  <c r="S35" i="16"/>
  <c r="T35" i="16" s="1"/>
  <c r="P35" i="16"/>
  <c r="D35" i="32"/>
  <c r="Q36" i="16"/>
  <c r="R36" i="16" s="1"/>
  <c r="M36" i="16"/>
  <c r="O36" i="16"/>
  <c r="I124" i="60"/>
  <c r="J124" i="60" s="1"/>
  <c r="P32" i="16"/>
  <c r="S32" i="16"/>
  <c r="T32" i="16" s="1"/>
  <c r="U13" i="16"/>
  <c r="N13" i="16"/>
  <c r="M12" i="32"/>
  <c r="Q12" i="32"/>
  <c r="R12" i="32" s="1"/>
  <c r="O12" i="32"/>
  <c r="N14" i="16"/>
  <c r="U14" i="16"/>
  <c r="P29" i="16"/>
  <c r="S29" i="16"/>
  <c r="T29" i="16" s="1"/>
  <c r="O24" i="32"/>
  <c r="Q24" i="32"/>
  <c r="R24" i="32" s="1"/>
  <c r="M24" i="32"/>
  <c r="N25" i="16"/>
  <c r="N24" i="16"/>
  <c r="U24" i="16"/>
  <c r="Q23" i="32"/>
  <c r="R23" i="32" s="1"/>
  <c r="O23" i="32"/>
  <c r="M23" i="32"/>
  <c r="N7" i="16"/>
  <c r="S6" i="16"/>
  <c r="U6" i="16" s="1"/>
  <c r="P6" i="16"/>
  <c r="R6" i="16"/>
  <c r="N30" i="16"/>
  <c r="U30" i="16"/>
  <c r="M30" i="32"/>
  <c r="Q30" i="32"/>
  <c r="R30" i="32" s="1"/>
  <c r="O30" i="32"/>
  <c r="N31" i="16"/>
  <c r="U31" i="16"/>
  <c r="S11" i="16"/>
  <c r="T11" i="16" s="1"/>
  <c r="P11" i="16"/>
  <c r="U26" i="16"/>
  <c r="N26" i="16"/>
  <c r="O25" i="32"/>
  <c r="Q25" i="32"/>
  <c r="R25" i="32" s="1"/>
  <c r="M25" i="32"/>
  <c r="Q17" i="32"/>
  <c r="R17" i="32" s="1"/>
  <c r="O17" i="32"/>
  <c r="M17" i="32"/>
  <c r="S23" i="16"/>
  <c r="T23" i="16" s="1"/>
  <c r="P23" i="16"/>
  <c r="N23" i="16"/>
  <c r="U23" i="16"/>
  <c r="N12" i="16"/>
  <c r="P12" i="16"/>
  <c r="S12" i="16"/>
  <c r="T12" i="16" s="1"/>
  <c r="Q8" i="32"/>
  <c r="R8" i="32" s="1"/>
  <c r="M8" i="32"/>
  <c r="O8" i="32"/>
  <c r="N9" i="16"/>
  <c r="U9" i="16"/>
  <c r="S27" i="16"/>
  <c r="T27" i="16" s="1"/>
  <c r="P27" i="16"/>
  <c r="N27" i="16"/>
  <c r="S34" i="16"/>
  <c r="T34" i="16" s="1"/>
  <c r="P34" i="16"/>
  <c r="N34" i="16"/>
  <c r="O16" i="32"/>
  <c r="U7" i="16" l="1"/>
  <c r="U11" i="16"/>
  <c r="L124" i="60"/>
  <c r="K124" i="60"/>
  <c r="AD7" i="62"/>
  <c r="AC7" i="62"/>
  <c r="V6" i="62"/>
  <c r="U6" i="62"/>
  <c r="S5" i="62"/>
  <c r="T5" i="62" s="1"/>
  <c r="P16" i="32"/>
  <c r="S16" i="32"/>
  <c r="T16" i="32" s="1"/>
  <c r="U34" i="16"/>
  <c r="N17" i="32"/>
  <c r="U17" i="32"/>
  <c r="N30" i="32"/>
  <c r="N23" i="32"/>
  <c r="N12" i="32"/>
  <c r="M35" i="32"/>
  <c r="Q35" i="32"/>
  <c r="R35" i="32" s="1"/>
  <c r="O35" i="32"/>
  <c r="N11" i="32"/>
  <c r="N22" i="32"/>
  <c r="P10" i="32"/>
  <c r="S10" i="32"/>
  <c r="T10" i="32" s="1"/>
  <c r="U27" i="16"/>
  <c r="S8" i="32"/>
  <c r="T8" i="32" s="1"/>
  <c r="P8" i="32"/>
  <c r="S17" i="32"/>
  <c r="T17" i="32" s="1"/>
  <c r="P17" i="32"/>
  <c r="N25" i="32"/>
  <c r="U25" i="32"/>
  <c r="S25" i="32"/>
  <c r="T25" i="32" s="1"/>
  <c r="P25" i="32"/>
  <c r="S23" i="32"/>
  <c r="T23" i="32" s="1"/>
  <c r="P23" i="32"/>
  <c r="U25" i="16"/>
  <c r="N24" i="32"/>
  <c r="P24" i="32"/>
  <c r="S24" i="32"/>
  <c r="T24" i="32" s="1"/>
  <c r="S36" i="16"/>
  <c r="T36" i="16" s="1"/>
  <c r="P36" i="16"/>
  <c r="U16" i="32"/>
  <c r="N26" i="32"/>
  <c r="S26" i="32"/>
  <c r="T26" i="32" s="1"/>
  <c r="P26" i="32"/>
  <c r="S22" i="32"/>
  <c r="T22" i="32" s="1"/>
  <c r="P22" i="32"/>
  <c r="S29" i="32"/>
  <c r="T29" i="32" s="1"/>
  <c r="P29" i="32"/>
  <c r="N29" i="32"/>
  <c r="N5" i="32"/>
  <c r="S5" i="32"/>
  <c r="P5" i="32"/>
  <c r="S6" i="32"/>
  <c r="T6" i="32" s="1"/>
  <c r="P6" i="32"/>
  <c r="S14" i="32"/>
  <c r="T14" i="32" s="1"/>
  <c r="P14" i="32"/>
  <c r="N28" i="32"/>
  <c r="U29" i="16"/>
  <c r="S13" i="32"/>
  <c r="T13" i="32" s="1"/>
  <c r="P13" i="32"/>
  <c r="U13" i="32"/>
  <c r="N13" i="32"/>
  <c r="S31" i="32"/>
  <c r="T31" i="32" s="1"/>
  <c r="P31" i="32"/>
  <c r="U32" i="16"/>
  <c r="O20" i="32"/>
  <c r="Q20" i="32"/>
  <c r="R20" i="32" s="1"/>
  <c r="M20" i="32"/>
  <c r="N19" i="16"/>
  <c r="P19" i="16"/>
  <c r="S19" i="16"/>
  <c r="T19" i="16" s="1"/>
  <c r="Q19" i="32"/>
  <c r="R19" i="32" s="1"/>
  <c r="O19" i="32"/>
  <c r="M19" i="32"/>
  <c r="N20" i="16"/>
  <c r="S33" i="16"/>
  <c r="T33" i="16" s="1"/>
  <c r="P33" i="16"/>
  <c r="N33" i="16"/>
  <c r="S22" i="16"/>
  <c r="T22" i="16" s="1"/>
  <c r="P22" i="16"/>
  <c r="Q15" i="32"/>
  <c r="R15" i="32" s="1"/>
  <c r="O15" i="32"/>
  <c r="M15" i="32"/>
  <c r="S28" i="16"/>
  <c r="T28" i="16" s="1"/>
  <c r="P28" i="16"/>
  <c r="P34" i="32"/>
  <c r="S34" i="32"/>
  <c r="T34" i="32" s="1"/>
  <c r="N9" i="32"/>
  <c r="U14" i="32"/>
  <c r="N8" i="32"/>
  <c r="U8" i="32"/>
  <c r="U12" i="16"/>
  <c r="S30" i="32"/>
  <c r="T30" i="32" s="1"/>
  <c r="P30" i="32"/>
  <c r="T6" i="16"/>
  <c r="S12" i="32"/>
  <c r="T12" i="32" s="1"/>
  <c r="P12" i="32"/>
  <c r="N36" i="16"/>
  <c r="U36" i="16"/>
  <c r="N33" i="32"/>
  <c r="P33" i="32"/>
  <c r="S33" i="32"/>
  <c r="T33" i="32" s="1"/>
  <c r="S11" i="32"/>
  <c r="T11" i="32" s="1"/>
  <c r="P11" i="32"/>
  <c r="N10" i="32"/>
  <c r="R5" i="32"/>
  <c r="N6" i="32"/>
  <c r="U6" i="32"/>
  <c r="P28" i="32"/>
  <c r="S28" i="32"/>
  <c r="T28" i="32" s="1"/>
  <c r="N31" i="32"/>
  <c r="U31" i="32"/>
  <c r="N21" i="16"/>
  <c r="P21" i="16"/>
  <c r="S21" i="16"/>
  <c r="T21" i="16" s="1"/>
  <c r="O18" i="32"/>
  <c r="Q18" i="32"/>
  <c r="R18" i="32" s="1"/>
  <c r="M18" i="32"/>
  <c r="S20" i="16"/>
  <c r="T20" i="16" s="1"/>
  <c r="P20" i="16"/>
  <c r="M32" i="32"/>
  <c r="Q32" i="32"/>
  <c r="R32" i="32" s="1"/>
  <c r="O32" i="32"/>
  <c r="M21" i="32"/>
  <c r="O21" i="32"/>
  <c r="Q21" i="32"/>
  <c r="R21" i="32" s="1"/>
  <c r="N22" i="16"/>
  <c r="U22" i="16"/>
  <c r="S16" i="16"/>
  <c r="T16" i="16" s="1"/>
  <c r="P16" i="16"/>
  <c r="N16" i="16"/>
  <c r="U28" i="16"/>
  <c r="N28" i="16"/>
  <c r="M27" i="32"/>
  <c r="Q27" i="32"/>
  <c r="R27" i="32" s="1"/>
  <c r="O27" i="32"/>
  <c r="N34" i="32"/>
  <c r="U34" i="32"/>
  <c r="U35" i="16"/>
  <c r="G10" i="61"/>
  <c r="E10" i="61" s="1"/>
  <c r="D8" i="16" s="1"/>
  <c r="J10" i="61"/>
  <c r="S9" i="32"/>
  <c r="T9" i="32" s="1"/>
  <c r="P9" i="32"/>
  <c r="Q8" i="62"/>
  <c r="R8" i="62" s="1"/>
  <c r="K123" i="60"/>
  <c r="L123" i="60" s="1"/>
  <c r="U10" i="32" l="1"/>
  <c r="M123" i="60"/>
  <c r="N123" i="60" s="1"/>
  <c r="U5" i="62"/>
  <c r="V5" i="62" s="1"/>
  <c r="T8" i="62"/>
  <c r="S8" i="62"/>
  <c r="Q9" i="62"/>
  <c r="N27" i="32"/>
  <c r="S32" i="32"/>
  <c r="T32" i="32" s="1"/>
  <c r="P32" i="32"/>
  <c r="U16" i="16"/>
  <c r="N21" i="32"/>
  <c r="N18" i="32"/>
  <c r="S18" i="32"/>
  <c r="T18" i="32" s="1"/>
  <c r="P18" i="32"/>
  <c r="S15" i="32"/>
  <c r="T15" i="32" s="1"/>
  <c r="P15" i="32"/>
  <c r="U33" i="16"/>
  <c r="U20" i="16"/>
  <c r="N19" i="32"/>
  <c r="U19" i="16"/>
  <c r="T5" i="32"/>
  <c r="U5" i="32"/>
  <c r="U29" i="32"/>
  <c r="U12" i="32"/>
  <c r="O8" i="16"/>
  <c r="D7" i="32"/>
  <c r="M8" i="16"/>
  <c r="Q8" i="16"/>
  <c r="S27" i="32"/>
  <c r="T27" i="32" s="1"/>
  <c r="P27" i="32"/>
  <c r="P21" i="32"/>
  <c r="S21" i="32"/>
  <c r="T21" i="32" s="1"/>
  <c r="U32" i="32"/>
  <c r="N32" i="32"/>
  <c r="U21" i="16"/>
  <c r="U33" i="32"/>
  <c r="U9" i="32"/>
  <c r="U15" i="32"/>
  <c r="N15" i="32"/>
  <c r="S19" i="32"/>
  <c r="T19" i="32" s="1"/>
  <c r="P19" i="32"/>
  <c r="N20" i="32"/>
  <c r="P20" i="32"/>
  <c r="S20" i="32"/>
  <c r="T20" i="32" s="1"/>
  <c r="U28" i="32"/>
  <c r="U26" i="32"/>
  <c r="U24" i="32"/>
  <c r="U22" i="32"/>
  <c r="U11" i="32"/>
  <c r="S35" i="32"/>
  <c r="T35" i="32" s="1"/>
  <c r="P35" i="32"/>
  <c r="N35" i="32"/>
  <c r="U23" i="32"/>
  <c r="U30" i="32"/>
  <c r="S9" i="62"/>
  <c r="N6" i="62" s="1"/>
  <c r="W6" i="62"/>
  <c r="X6" i="62" s="1"/>
  <c r="AE7" i="62"/>
  <c r="AF7" i="62"/>
  <c r="AG7" i="62" s="1"/>
  <c r="M124" i="60"/>
  <c r="N124" i="60" s="1"/>
  <c r="Z6" i="62" l="1"/>
  <c r="Y6" i="62"/>
  <c r="O123" i="60"/>
  <c r="P123" i="60" s="1"/>
  <c r="O124" i="60"/>
  <c r="P124" i="60" s="1"/>
  <c r="X5" i="62"/>
  <c r="W5" i="62"/>
  <c r="M7" i="32"/>
  <c r="O7" i="32"/>
  <c r="Q7" i="32"/>
  <c r="N5" i="62"/>
  <c r="U20" i="32"/>
  <c r="N8" i="16"/>
  <c r="N37" i="16" s="1"/>
  <c r="D6" i="60" s="1"/>
  <c r="M37" i="16"/>
  <c r="P8" i="16"/>
  <c r="P37" i="16" s="1"/>
  <c r="D7" i="60" s="1"/>
  <c r="S8" i="16"/>
  <c r="O37" i="16"/>
  <c r="U19" i="32"/>
  <c r="U21" i="32"/>
  <c r="U27" i="32"/>
  <c r="U35" i="32"/>
  <c r="R8" i="16"/>
  <c r="R37" i="16" s="1"/>
  <c r="D8" i="60" s="1"/>
  <c r="Q37" i="16"/>
  <c r="U18" i="32"/>
  <c r="U8" i="62"/>
  <c r="V8" i="62"/>
  <c r="U9" i="62"/>
  <c r="N7" i="62" s="1"/>
  <c r="R123" i="60" l="1"/>
  <c r="Q123" i="60"/>
  <c r="Q124" i="60"/>
  <c r="R124" i="60" s="1"/>
  <c r="W8" i="62"/>
  <c r="X8" i="62" s="1"/>
  <c r="M40" i="16"/>
  <c r="D12" i="60"/>
  <c r="T8" i="16"/>
  <c r="T37" i="16" s="1"/>
  <c r="D9" i="60" s="1"/>
  <c r="S37" i="16"/>
  <c r="U8" i="16"/>
  <c r="B7" i="3"/>
  <c r="M39" i="16"/>
  <c r="D11" i="60"/>
  <c r="B6" i="3"/>
  <c r="B5" i="3"/>
  <c r="P7" i="32"/>
  <c r="P36" i="32" s="1"/>
  <c r="E7" i="60" s="1"/>
  <c r="H6" i="3" s="1"/>
  <c r="S7" i="32"/>
  <c r="O36" i="32"/>
  <c r="M38" i="16"/>
  <c r="D10" i="60"/>
  <c r="U37" i="16"/>
  <c r="R7" i="32"/>
  <c r="R36" i="32" s="1"/>
  <c r="E8" i="60" s="1"/>
  <c r="H7" i="3" s="1"/>
  <c r="Q36" i="32"/>
  <c r="U7" i="32"/>
  <c r="U36" i="32" s="1"/>
  <c r="N7" i="32"/>
  <c r="N36" i="32" s="1"/>
  <c r="E6" i="60" s="1"/>
  <c r="H5" i="3" s="1"/>
  <c r="M36" i="32"/>
  <c r="Z5" i="62"/>
  <c r="Y5" i="62"/>
  <c r="AB6" i="62"/>
  <c r="AA6" i="62"/>
  <c r="S124" i="60" l="1"/>
  <c r="T124" i="60" s="1"/>
  <c r="U124" i="60" s="1"/>
  <c r="Z8" i="62"/>
  <c r="Y8" i="62"/>
  <c r="AD6" i="62"/>
  <c r="AC6" i="62"/>
  <c r="E12" i="60"/>
  <c r="M39" i="32"/>
  <c r="C6" i="60"/>
  <c r="G5" i="64"/>
  <c r="P5" i="64" s="1"/>
  <c r="C6" i="3"/>
  <c r="G5" i="63"/>
  <c r="P5" i="63" s="1"/>
  <c r="B8" i="3"/>
  <c r="S123" i="60"/>
  <c r="T123" i="60" s="1"/>
  <c r="U123" i="60" s="1"/>
  <c r="Y9" i="62"/>
  <c r="N9" i="62" s="1"/>
  <c r="M37" i="32"/>
  <c r="E10" i="60"/>
  <c r="G4" i="63"/>
  <c r="P4" i="63" s="1"/>
  <c r="C10" i="60"/>
  <c r="G4" i="64"/>
  <c r="P4" i="64" s="1"/>
  <c r="C5" i="3"/>
  <c r="W9" i="62"/>
  <c r="T7" i="32"/>
  <c r="T36" i="32" s="1"/>
  <c r="E9" i="60" s="1"/>
  <c r="H8" i="3" s="1"/>
  <c r="S36" i="32"/>
  <c r="C7" i="60"/>
  <c r="C8" i="60"/>
  <c r="D13" i="60"/>
  <c r="D19" i="60" s="1"/>
  <c r="M41" i="16"/>
  <c r="G6" i="63"/>
  <c r="P6" i="63" s="1"/>
  <c r="C12" i="60"/>
  <c r="G6" i="64"/>
  <c r="P6" i="64" s="1"/>
  <c r="C7" i="3"/>
  <c r="AA5" i="62"/>
  <c r="M38" i="32"/>
  <c r="E11" i="60"/>
  <c r="M40" i="32" l="1"/>
  <c r="E13" i="60"/>
  <c r="C13" i="60" s="1"/>
  <c r="AB5" i="62"/>
  <c r="G7" i="63"/>
  <c r="P7" i="63" s="1"/>
  <c r="C8" i="3"/>
  <c r="G7" i="64"/>
  <c r="P7" i="64" s="1"/>
  <c r="D69" i="60"/>
  <c r="X4" i="63"/>
  <c r="AG4" i="63" s="1"/>
  <c r="E19" i="60"/>
  <c r="C19" i="60" s="1"/>
  <c r="X4" i="64"/>
  <c r="AG4" i="64" s="1"/>
  <c r="E69" i="60"/>
  <c r="I5" i="3"/>
  <c r="C9" i="60"/>
  <c r="X5" i="64"/>
  <c r="AG5" i="64" s="1"/>
  <c r="I6" i="3"/>
  <c r="X5" i="63"/>
  <c r="AG5" i="63" s="1"/>
  <c r="N8" i="62"/>
  <c r="G13" i="64"/>
  <c r="P13" i="64" s="1"/>
  <c r="D32" i="60"/>
  <c r="G13" i="63"/>
  <c r="P13" i="63" s="1"/>
  <c r="D21" i="60"/>
  <c r="C14" i="3"/>
  <c r="C11" i="60"/>
  <c r="X6" i="64"/>
  <c r="AG6" i="64" s="1"/>
  <c r="I7" i="3"/>
  <c r="X6" i="63"/>
  <c r="AG6" i="63" s="1"/>
  <c r="AE6" i="62"/>
  <c r="AF6" i="62" s="1"/>
  <c r="AG6" i="62" s="1"/>
  <c r="AB8" i="62"/>
  <c r="AA8" i="62"/>
  <c r="AA9" i="62" s="1"/>
  <c r="N10" i="62" l="1"/>
  <c r="G15" i="64"/>
  <c r="P15" i="64" s="1"/>
  <c r="C16" i="3"/>
  <c r="G15" i="63"/>
  <c r="P15" i="63" s="1"/>
  <c r="D31" i="60"/>
  <c r="AC5" i="62"/>
  <c r="AC9" i="62" s="1"/>
  <c r="N11" i="62" s="1"/>
  <c r="AC8" i="62"/>
  <c r="AD8" i="62"/>
  <c r="X13" i="63"/>
  <c r="AG13" i="63" s="1"/>
  <c r="E21" i="60"/>
  <c r="C21" i="60" s="1"/>
  <c r="E109" i="60" s="1"/>
  <c r="E111" i="60" s="1"/>
  <c r="E32" i="60"/>
  <c r="I14" i="3"/>
  <c r="X13" i="64"/>
  <c r="AG13" i="64" s="1"/>
  <c r="X7" i="64"/>
  <c r="AG7" i="64" s="1"/>
  <c r="X7" i="63"/>
  <c r="AG7" i="63" s="1"/>
  <c r="I8" i="3"/>
  <c r="AE8" i="62" l="1"/>
  <c r="AF8" i="62" s="1"/>
  <c r="AG8" i="62" s="1"/>
  <c r="X15" i="64"/>
  <c r="AG15" i="64" s="1"/>
  <c r="X15" i="63"/>
  <c r="AG15" i="63" s="1"/>
  <c r="I16" i="3"/>
  <c r="E31" i="60"/>
  <c r="AD5" i="62"/>
  <c r="G25" i="64"/>
  <c r="P25" i="64" s="1"/>
  <c r="E67" i="60"/>
  <c r="E58" i="60" s="1"/>
  <c r="D121" i="60"/>
  <c r="E13" i="3"/>
  <c r="E65" i="60"/>
  <c r="E56" i="60" s="1"/>
  <c r="G25" i="63"/>
  <c r="P25" i="63" s="1"/>
  <c r="E62" i="60"/>
  <c r="E53" i="60" s="1"/>
  <c r="E50" i="60"/>
  <c r="E63" i="60"/>
  <c r="E54" i="60" s="1"/>
  <c r="E60" i="60"/>
  <c r="E51" i="60" s="1"/>
  <c r="E61" i="60"/>
  <c r="E52" i="60" s="1"/>
  <c r="E66" i="60"/>
  <c r="E57" i="60" s="1"/>
  <c r="E64" i="60"/>
  <c r="E55" i="60" s="1"/>
  <c r="X25" i="63" l="1"/>
  <c r="AG25" i="63" s="1"/>
  <c r="F50" i="60"/>
  <c r="F61" i="60"/>
  <c r="F52" i="60" s="1"/>
  <c r="C39" i="60" s="1"/>
  <c r="X25" i="64"/>
  <c r="AG25" i="64" s="1"/>
  <c r="F67" i="60"/>
  <c r="F58" i="60" s="1"/>
  <c r="C45" i="60" s="1"/>
  <c r="F64" i="60"/>
  <c r="F55" i="60" s="1"/>
  <c r="F62" i="60"/>
  <c r="F53" i="60" s="1"/>
  <c r="C40" i="60" s="1"/>
  <c r="F65" i="60"/>
  <c r="F56" i="60" s="1"/>
  <c r="C43" i="60" s="1"/>
  <c r="K13" i="3"/>
  <c r="F60" i="60"/>
  <c r="F51" i="60" s="1"/>
  <c r="F63" i="60"/>
  <c r="F54" i="60" s="1"/>
  <c r="C41" i="60" s="1"/>
  <c r="F66" i="60"/>
  <c r="F57" i="60" s="1"/>
  <c r="D122" i="60"/>
  <c r="D125" i="60" s="1"/>
  <c r="C42" i="60"/>
  <c r="C31" i="60"/>
  <c r="C46" i="60" s="1"/>
  <c r="C38" i="60"/>
  <c r="C37" i="60"/>
  <c r="AF5" i="62"/>
  <c r="AG5" i="62" s="1"/>
  <c r="AG9" i="62" s="1"/>
  <c r="N13" i="62" s="1"/>
  <c r="AE5" i="62"/>
  <c r="AE9" i="62" s="1"/>
  <c r="C44" i="60"/>
  <c r="E121" i="60"/>
  <c r="F121" i="60" s="1"/>
  <c r="F129" i="60"/>
  <c r="N14" i="62" l="1"/>
  <c r="F130" i="60"/>
  <c r="H131" i="60" s="1"/>
  <c r="E122" i="60"/>
  <c r="F122" i="60" s="1"/>
  <c r="F131" i="60"/>
  <c r="N12" i="62"/>
  <c r="AH9" i="62"/>
  <c r="G121" i="60"/>
  <c r="H121" i="60" s="1"/>
  <c r="E125" i="60" l="1"/>
  <c r="C109" i="60" s="1"/>
  <c r="I121" i="60"/>
  <c r="J121" i="60" s="1"/>
  <c r="G122" i="60"/>
  <c r="H122" i="60" s="1"/>
  <c r="G125" i="60" l="1"/>
  <c r="C110" i="60" s="1"/>
  <c r="I122" i="60"/>
  <c r="J122" i="60" s="1"/>
  <c r="K121" i="60"/>
  <c r="L121" i="60" s="1"/>
  <c r="I125" i="60" l="1"/>
  <c r="C111" i="60" s="1"/>
  <c r="M121" i="60"/>
  <c r="K122" i="60"/>
  <c r="L122" i="60" s="1"/>
  <c r="K125" i="60" l="1"/>
  <c r="C112" i="60" s="1"/>
  <c r="M122" i="60"/>
  <c r="N122" i="60" s="1"/>
  <c r="M125" i="60"/>
  <c r="C113" i="60" s="1"/>
  <c r="N121" i="60"/>
  <c r="O122" i="60" l="1"/>
  <c r="P122" i="60" s="1"/>
  <c r="O121" i="60"/>
  <c r="O125" i="60" l="1"/>
  <c r="C114" i="60" s="1"/>
  <c r="Q122" i="60"/>
  <c r="R122" i="60" s="1"/>
  <c r="P121" i="60"/>
  <c r="S122" i="60" l="1"/>
  <c r="T122" i="60" s="1"/>
  <c r="U122" i="60" s="1"/>
  <c r="Q121" i="60"/>
  <c r="Q125" i="60" s="1"/>
  <c r="R121" i="60" l="1"/>
  <c r="C115" i="60"/>
  <c r="S121" i="60" l="1"/>
  <c r="S125" i="60" s="1"/>
  <c r="C116" i="60" s="1"/>
  <c r="V125" i="60" l="1"/>
  <c r="T121" i="60"/>
  <c r="U121" i="60" s="1"/>
  <c r="U125" i="60" s="1"/>
  <c r="C117" i="60" s="1"/>
  <c r="C118" i="60" s="1"/>
</calcChain>
</file>

<file path=xl/comments1.xml><?xml version="1.0" encoding="utf-8"?>
<comments xmlns="http://schemas.openxmlformats.org/spreadsheetml/2006/main">
  <authors>
    <author xml:space="preserve"> 平野　恒示</author>
  </authors>
  <commentList>
    <comment ref="C6" authorId="0">
      <text>
        <r>
          <rPr>
            <sz val="9"/>
            <color indexed="81"/>
            <rFont val="ＭＳ Ｐゴシック"/>
            <family val="3"/>
            <charset val="128"/>
          </rPr>
          <t xml:space="preserve"> </t>
        </r>
        <r>
          <rPr>
            <sz val="10"/>
            <color indexed="81"/>
            <rFont val="ＭＳ Ｐゴシック"/>
            <family val="3"/>
            <charset val="128"/>
          </rPr>
          <t>当初に記入ください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 xml:space="preserve"> </author>
    <author xml:space="preserve"> HARU企画</author>
    <author>平野</author>
    <author xml:space="preserve"> 平野　恒示</author>
    <author>kooji</author>
  </authors>
  <commentList>
    <comment ref="AK4" authorId="0">
      <text>
        <r>
          <rPr>
            <b/>
            <sz val="9"/>
            <color indexed="81"/>
            <rFont val="ＭＳ Ｐゴシック"/>
            <family val="3"/>
            <charset val="128"/>
          </rPr>
          <t xml:space="preserve"> </t>
        </r>
        <r>
          <rPr>
            <sz val="9"/>
            <color indexed="81"/>
            <rFont val="ＭＳ Ｐゴシック"/>
            <family val="3"/>
            <charset val="128"/>
          </rPr>
          <t>会社名はここで入れてください</t>
        </r>
      </text>
    </comment>
    <comment ref="D5" authorId="1">
      <text>
        <r>
          <rPr>
            <b/>
            <sz val="9"/>
            <color indexed="81"/>
            <rFont val="ＭＳ Ｐゴシック"/>
            <family val="3"/>
            <charset val="128"/>
          </rPr>
          <t xml:space="preserve"> </t>
        </r>
        <r>
          <rPr>
            <sz val="9"/>
            <color indexed="81"/>
            <rFont val="ＭＳ Ｐゴシック"/>
            <family val="3"/>
            <charset val="128"/>
          </rPr>
          <t>休日の指定を曜日で選択ください
一週に２日まで指定できます。
一週一日でもかまいません</t>
        </r>
      </text>
    </comment>
    <comment ref="AN6" authorId="2">
      <text>
        <r>
          <rPr>
            <sz val="9"/>
            <color indexed="81"/>
            <rFont val="ＭＳ Ｐゴシック"/>
            <family val="3"/>
            <charset val="128"/>
          </rPr>
          <t xml:space="preserve">時間の打ち込みは小数点「.」で
</t>
        </r>
      </text>
    </comment>
    <comment ref="E7" authorId="1">
      <text>
        <r>
          <rPr>
            <sz val="9"/>
            <color indexed="81"/>
            <rFont val="ＭＳ Ｐゴシック"/>
            <family val="3"/>
            <charset val="128"/>
          </rPr>
          <t xml:space="preserve">この列に「Q」とあれば休日時給で計算する
</t>
        </r>
      </text>
    </comment>
    <comment ref="G7" authorId="1">
      <text>
        <r>
          <rPr>
            <sz val="9"/>
            <color indexed="81"/>
            <rFont val="ＭＳ Ｐゴシック"/>
            <family val="3"/>
            <charset val="128"/>
          </rPr>
          <t xml:space="preserve"> 休祭日割増時給を支払う日は、ここに印を入れる
</t>
        </r>
      </text>
    </comment>
    <comment ref="L7" authorId="1">
      <text>
        <r>
          <rPr>
            <sz val="9"/>
            <color indexed="81"/>
            <rFont val="ＭＳ Ｐゴシック"/>
            <family val="3"/>
            <charset val="128"/>
          </rPr>
          <t>祭日・特別休暇などの時はチェックを入れてください。休日時給扱いとなります。
また休日を平日扱いに変更も出来ます</t>
        </r>
      </text>
    </comment>
    <comment ref="V9" authorId="2">
      <text>
        <r>
          <rPr>
            <sz val="9"/>
            <color indexed="81"/>
            <rFont val="ＭＳ Ｐゴシック"/>
            <family val="3"/>
            <charset val="128"/>
          </rPr>
          <t xml:space="preserve">この列は社員名を入れる
</t>
        </r>
      </text>
    </comment>
    <comment ref="X9" authorId="1">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Z9" authorId="1">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A9" authorId="2">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空欄は控除しない</t>
        </r>
        <r>
          <rPr>
            <sz val="9"/>
            <color indexed="81"/>
            <rFont val="ＭＳ Ｐゴシック"/>
            <family val="3"/>
            <charset val="128"/>
          </rPr>
          <t xml:space="preserve">
(控除表は説明書右側後方にあります）</t>
        </r>
      </text>
    </comment>
    <comment ref="AB9" authorId="1">
      <text>
        <r>
          <rPr>
            <sz val="9"/>
            <color indexed="81"/>
            <rFont val="ＭＳ Ｐゴシック"/>
            <family val="3"/>
            <charset val="128"/>
          </rPr>
          <t xml:space="preserve"> 所得税控除に欠かせません扶養家族の人数を記入する
</t>
        </r>
      </text>
    </comment>
    <comment ref="AC9" authorId="1">
      <text>
        <r>
          <rPr>
            <sz val="9"/>
            <color indexed="81"/>
            <rFont val="ＭＳ Ｐゴシック"/>
            <family val="3"/>
            <charset val="128"/>
          </rPr>
          <t xml:space="preserve"> 銀行振り込み</t>
        </r>
        <r>
          <rPr>
            <b/>
            <sz val="9"/>
            <color indexed="81"/>
            <rFont val="ＭＳ Ｐゴシック"/>
            <family val="3"/>
            <charset val="128"/>
          </rPr>
          <t>する</t>
        </r>
        <r>
          <rPr>
            <sz val="9"/>
            <color indexed="81"/>
            <rFont val="ＭＳ Ｐゴシック"/>
            <family val="3"/>
            <charset val="128"/>
          </rPr>
          <t>ときは
チェックを入れる
表は、集計表の下に記載
現金支払と区別できます</t>
        </r>
      </text>
    </comment>
    <comment ref="AG9" authorId="1">
      <text>
        <r>
          <rPr>
            <sz val="9"/>
            <color indexed="81"/>
            <rFont val="ＭＳ Ｐゴシック"/>
            <family val="3"/>
            <charset val="128"/>
          </rPr>
          <t xml:space="preserve"> 基本給があって、残業手当を支給する社員は時給を「０ 円」とし集計元帳に基本給を記入ください
</t>
        </r>
      </text>
    </comment>
    <comment ref="AM9" authorId="1">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AN9" authorId="1">
      <text>
        <r>
          <rPr>
            <sz val="9"/>
            <color indexed="81"/>
            <rFont val="ＭＳ Ｐゴシック"/>
            <family val="3"/>
            <charset val="128"/>
          </rPr>
          <t>昭和のとき「ｓ47/8/15」
平成の時（ｈ2/8/26）あるいは西暦で（１967/2/8),半角英数で</t>
        </r>
      </text>
    </comment>
    <comment ref="Z14" authorId="1">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A14" authorId="2">
      <text>
        <r>
          <rPr>
            <sz val="9"/>
            <color indexed="81"/>
            <rFont val="ＭＳ Ｐゴシック"/>
            <family val="3"/>
            <charset val="128"/>
          </rPr>
          <t>正社員の所得税控除は
「甲欄」で計算します</t>
        </r>
      </text>
    </comment>
    <comment ref="AB14" authorId="3">
      <text>
        <r>
          <rPr>
            <sz val="9"/>
            <color indexed="81"/>
            <rFont val="ＭＳ Ｐゴシック"/>
            <family val="3"/>
            <charset val="128"/>
          </rPr>
          <t xml:space="preserve"> 扶養家族の人数を入れる
</t>
        </r>
      </text>
    </comment>
    <comment ref="AC14" authorId="1">
      <text>
        <r>
          <rPr>
            <sz val="9"/>
            <color indexed="81"/>
            <rFont val="ＭＳ Ｐゴシック"/>
            <family val="3"/>
            <charset val="128"/>
          </rPr>
          <t xml:space="preserve"> 銀行振り込み</t>
        </r>
        <r>
          <rPr>
            <b/>
            <sz val="9"/>
            <color indexed="81"/>
            <rFont val="ＭＳ Ｐゴシック"/>
            <family val="3"/>
            <charset val="128"/>
          </rPr>
          <t>する</t>
        </r>
        <r>
          <rPr>
            <sz val="9"/>
            <color indexed="81"/>
            <rFont val="ＭＳ Ｐゴシック"/>
            <family val="3"/>
            <charset val="128"/>
          </rPr>
          <t>ときは
チェックを入れる
表は、集計表の下に記載
現金支払と区別できます</t>
        </r>
      </text>
    </comment>
    <comment ref="AI14" authorId="1">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AM14" authorId="4">
      <text>
        <r>
          <rPr>
            <sz val="9"/>
            <color indexed="81"/>
            <rFont val="ＭＳ Ｐゴシック"/>
            <family val="3"/>
            <charset val="128"/>
          </rPr>
          <t xml:space="preserve">年数の記入は
1998/4/21 　と記入ください
</t>
        </r>
      </text>
    </comment>
  </commentList>
</comments>
</file>

<file path=xl/comments3.xml><?xml version="1.0" encoding="utf-8"?>
<comments xmlns="http://schemas.openxmlformats.org/spreadsheetml/2006/main">
  <authors>
    <author xml:space="preserve"> </author>
  </authors>
  <commentList>
    <comment ref="B14" authorId="0">
      <text>
        <r>
          <rPr>
            <b/>
            <sz val="9"/>
            <color indexed="81"/>
            <rFont val="ＭＳ Ｐゴシック"/>
            <family val="3"/>
            <charset val="128"/>
          </rPr>
          <t xml:space="preserve"> 支給科目は自由に変えてください
</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平野</author>
  </authors>
  <commentList>
    <comment ref="A1" authorId="0">
      <text>
        <r>
          <rPr>
            <sz val="9"/>
            <color indexed="81"/>
            <rFont val="ＭＳ Ｐゴシック"/>
            <family val="3"/>
            <charset val="128"/>
          </rPr>
          <t xml:space="preserve">　
</t>
        </r>
        <r>
          <rPr>
            <sz val="10"/>
            <color indexed="81"/>
            <rFont val="ＭＳ Ｐゴシック"/>
            <family val="3"/>
            <charset val="128"/>
          </rPr>
          <t>　この年末調整用シートは少し面倒かな
　このシートを利用しなくとも、集計元帳を毎月コピーして保存すれば事足ります、
　その折はこのシート削除してください
　以下エクセルを楽しんでいただければ有難い
　このページにはロックは掛けていません。
  各セルの計算式のところは触らないように願います</t>
        </r>
        <r>
          <rPr>
            <sz val="9"/>
            <color indexed="81"/>
            <rFont val="ＭＳ Ｐゴシック"/>
            <family val="3"/>
            <charset val="128"/>
          </rPr>
          <t xml:space="preserve">
　</t>
        </r>
        <r>
          <rPr>
            <sz val="9"/>
            <color indexed="10"/>
            <rFont val="ＭＳ Ｐゴシック"/>
            <family val="3"/>
            <charset val="128"/>
          </rPr>
          <t>１、</t>
        </r>
        <r>
          <rPr>
            <sz val="10"/>
            <color indexed="10"/>
            <rFont val="ＭＳ Ｐゴシック"/>
            <family val="3"/>
            <charset val="128"/>
          </rPr>
          <t>毎月の作業として、その月の給料計算(賞与支給の月はその計算）が終わってから</t>
        </r>
        <r>
          <rPr>
            <sz val="10"/>
            <color indexed="81"/>
            <rFont val="ＭＳ Ｐゴシック"/>
            <family val="3"/>
            <charset val="128"/>
          </rPr>
          <t xml:space="preserve">
　</t>
        </r>
        <r>
          <rPr>
            <sz val="10"/>
            <color indexed="10"/>
            <rFont val="ＭＳ Ｐゴシック"/>
            <family val="3"/>
            <charset val="128"/>
          </rPr>
          <t>その月の列、一月ならば枠の「Ｄ、Ｕ，ＡＬ」、2月ならば枠の「Ｅ、Ｖ，ＡＭ」をクリックしそれぞれに</t>
        </r>
        <r>
          <rPr>
            <sz val="10"/>
            <color indexed="81"/>
            <rFont val="ＭＳ Ｐゴシック"/>
            <family val="3"/>
            <charset val="128"/>
          </rPr>
          <t xml:space="preserve">
　</t>
        </r>
        <r>
          <rPr>
            <sz val="10"/>
            <color indexed="10"/>
            <rFont val="ＭＳ Ｐゴシック"/>
            <family val="3"/>
            <charset val="128"/>
          </rPr>
          <t>｢編集（Ｅ）(｢コピー（Ｃ）｣･･再度枠をクリックし｢編集(Ｅ)｣Enterを
（vistaのときは　右クリックして）「コピー」再度クリックして｢形式を選択して貼り付ける（Ｓ）」
「値（Ｖ）」を順にクリックして「Ｅｎｔｅｒ」を！</t>
        </r>
        <r>
          <rPr>
            <sz val="10"/>
            <color indexed="81"/>
            <rFont val="ＭＳ Ｐゴシック"/>
            <family val="3"/>
            <charset val="128"/>
          </rPr>
          <t xml:space="preserve">
　これで計算式が消え、数字として記録されます。
　計算式が残っていると月が変わると数字は消えてしまいます。
　</t>
        </r>
        <r>
          <rPr>
            <sz val="10"/>
            <color indexed="10"/>
            <rFont val="ＭＳ Ｐゴシック"/>
            <family val="3"/>
            <charset val="128"/>
          </rPr>
          <t>２、</t>
        </r>
        <r>
          <rPr>
            <sz val="10"/>
            <color indexed="81"/>
            <rFont val="ＭＳ Ｐゴシック"/>
            <family val="3"/>
            <charset val="128"/>
          </rPr>
          <t xml:space="preserve">次の作業はどちらでもいいが、面倒でも行ったほうがいいように思う
　それは上記と同じその月の列一月ならば枠の「Ｄ、Ｕ，ＡＬ」をクりックして、順にマウスの右をプッシュ
　「表示しない（Ｈ）」を　クリックする。するとその行が隠れますが、記録した数字はそのままです。
　以上翌月も続けてください。
　年間終了しますと、印刷して終了します。
　そして次年度、新しいシートを使わねばなりません。
</t>
        </r>
        <r>
          <rPr>
            <sz val="10"/>
            <color indexed="57"/>
            <rFont val="ＭＳ Ｐゴシック"/>
            <family val="3"/>
            <charset val="128"/>
          </rPr>
          <t>　</t>
        </r>
        <r>
          <rPr>
            <sz val="10"/>
            <color indexed="10"/>
            <rFont val="ＭＳ Ｐゴシック"/>
            <family val="3"/>
            <charset val="128"/>
          </rPr>
          <t>３、ワークシート見出しの最後に「年末調整原本」「年調賞与原本」シートがあります。
　この原本の[列]と[行]の交差する左上角をクリックして「編集（E）」の「コピー（Ｃ）」を選択。次に
　使用している[年末調整用」及び「年末調整賞与」シートのそれぞれ同じ処をクリックし
　「編集（E）」の「貼り付け（Ｐ）」を。これでコピー完了です
　</t>
        </r>
        <r>
          <rPr>
            <sz val="10"/>
            <color indexed="81"/>
            <rFont val="ＭＳ Ｐゴシック"/>
            <family val="3"/>
            <charset val="128"/>
          </rPr>
          <t xml:space="preserve">　以上で新年度が迎えることができます。
　　この作業にもしミスがあると年間集計が出来ない。そのときのためにも毎月の集計表は印刷して保存ください
</t>
        </r>
        <r>
          <rPr>
            <sz val="9"/>
            <color indexed="81"/>
            <rFont val="ＭＳ Ｐゴシック"/>
            <family val="3"/>
            <charset val="128"/>
          </rPr>
          <t xml:space="preserve">
　</t>
        </r>
        <r>
          <rPr>
            <sz val="10"/>
            <color indexed="12"/>
            <rFont val="ＭＳ Ｐゴシック"/>
            <family val="3"/>
            <charset val="128"/>
          </rPr>
          <t xml:space="preserve">■エクセルの表計算です、関数のみではどうしても多少手間が掛かります、扱いに慣れていただければ有難い
　　free softで十分お試しください。エクセルを楽しんでください
　※ミスの修正
　　a、(１、)の作業が終了して以後、個人の計算に間違いが見つかったとき年末調整原本に
      その人の計算は残っています。原本のその部分だけをドラックしてコピーしてください。　　　
　　ｂ、(１、)の作業が終了して以後、2つ目の方法として3月分を修正したいときはその人の4月を
　　　ドラックしてコピーするもいい
 </t>
        </r>
      </text>
    </comment>
  </commentList>
</comments>
</file>

<file path=xl/comments5.xml><?xml version="1.0" encoding="utf-8"?>
<comments xmlns="http://schemas.openxmlformats.org/spreadsheetml/2006/main">
  <authors>
    <author>平野</author>
  </authors>
  <commentList>
    <comment ref="A1" authorId="0">
      <text>
        <r>
          <rPr>
            <sz val="9"/>
            <color indexed="81"/>
            <rFont val="ＭＳ Ｐゴシック"/>
            <family val="3"/>
            <charset val="128"/>
          </rPr>
          <t xml:space="preserve">　
</t>
        </r>
        <r>
          <rPr>
            <sz val="10"/>
            <color indexed="81"/>
            <rFont val="ＭＳ Ｐゴシック"/>
            <family val="3"/>
            <charset val="128"/>
          </rPr>
          <t>　この年末調整用シートは少し面倒かな
　このシートを利用しなくとも、集計元帳を毎月コピーして保存すれば事足ります、
　その折はこのシート削除してください
　以下エクセルを楽しんでいただければ有難い
　このページにはロックは掛けていません。
  各セルの計算式のところは触らないように願います</t>
        </r>
        <r>
          <rPr>
            <sz val="9"/>
            <color indexed="81"/>
            <rFont val="ＭＳ Ｐゴシック"/>
            <family val="3"/>
            <charset val="128"/>
          </rPr>
          <t xml:space="preserve">
　</t>
        </r>
        <r>
          <rPr>
            <sz val="9"/>
            <color indexed="10"/>
            <rFont val="ＭＳ Ｐゴシック"/>
            <family val="3"/>
            <charset val="128"/>
          </rPr>
          <t>１、</t>
        </r>
        <r>
          <rPr>
            <sz val="10"/>
            <color indexed="10"/>
            <rFont val="ＭＳ Ｐゴシック"/>
            <family val="3"/>
            <charset val="128"/>
          </rPr>
          <t>毎月の作業として、その月の給料計算(賞与支給の月はその計算）が終わってから</t>
        </r>
        <r>
          <rPr>
            <sz val="10"/>
            <color indexed="81"/>
            <rFont val="ＭＳ Ｐゴシック"/>
            <family val="3"/>
            <charset val="128"/>
          </rPr>
          <t xml:space="preserve">
　</t>
        </r>
        <r>
          <rPr>
            <sz val="10"/>
            <color indexed="10"/>
            <rFont val="ＭＳ Ｐゴシック"/>
            <family val="3"/>
            <charset val="128"/>
          </rPr>
          <t>その月の列、一月ならば枠の「Ｄ、Ｕ，ＡＬ」、2月ならば枠の「Ｅ、Ｖ，ＡＭ」をクリックしそれぞれに</t>
        </r>
        <r>
          <rPr>
            <sz val="10"/>
            <color indexed="81"/>
            <rFont val="ＭＳ Ｐゴシック"/>
            <family val="3"/>
            <charset val="128"/>
          </rPr>
          <t xml:space="preserve">
　</t>
        </r>
        <r>
          <rPr>
            <sz val="10"/>
            <color indexed="10"/>
            <rFont val="ＭＳ Ｐゴシック"/>
            <family val="3"/>
            <charset val="128"/>
          </rPr>
          <t>｢編集（Ｅ）(｢コピー（Ｃ）｣･･再度枠をクリックし｢編集(Ｅ)｣Enterを
（vistaのときは　右クリックして）「コピー」再度クリックして｢形式を選択して貼り付ける（Ｓ）」
「値（Ｖ）」を順にクリックして「Ｅｎｔｅｒ」を！</t>
        </r>
        <r>
          <rPr>
            <sz val="10"/>
            <color indexed="81"/>
            <rFont val="ＭＳ Ｐゴシック"/>
            <family val="3"/>
            <charset val="128"/>
          </rPr>
          <t xml:space="preserve">
　これで計算式が消え、数字として記録されます。
　計算式が残っていると月が変わると数字は消えてしまいます。
　</t>
        </r>
        <r>
          <rPr>
            <sz val="10"/>
            <color indexed="10"/>
            <rFont val="ＭＳ Ｐゴシック"/>
            <family val="3"/>
            <charset val="128"/>
          </rPr>
          <t>２、</t>
        </r>
        <r>
          <rPr>
            <sz val="10"/>
            <color indexed="81"/>
            <rFont val="ＭＳ Ｐゴシック"/>
            <family val="3"/>
            <charset val="128"/>
          </rPr>
          <t xml:space="preserve">次の作業はどちらでもいいが、面倒でも行ったほうがいいように思う
　それは上記と同じその月の列一月ならば枠の「Ｄ、Ｕ，ＡＬ」をクりックして、順にマウスの右をプッシュ
　「表示しない（Ｈ）」を　クリックする。するとその行が隠れますが、記録した数字はそのままです。
　以上翌月も続けてください。
　年間終了しますと、印刷して終了します。
　そして次年度、新しいシートを使わねばなりません。
</t>
        </r>
        <r>
          <rPr>
            <sz val="10"/>
            <color indexed="57"/>
            <rFont val="ＭＳ Ｐゴシック"/>
            <family val="3"/>
            <charset val="128"/>
          </rPr>
          <t>　</t>
        </r>
        <r>
          <rPr>
            <sz val="10"/>
            <color indexed="10"/>
            <rFont val="ＭＳ Ｐゴシック"/>
            <family val="3"/>
            <charset val="128"/>
          </rPr>
          <t>３、ワークシート見出しの最後に「年末調整原本」「年調賞与原本」シートがあります。
　この原本の[列]と[行]の交差する左上角をクリックして「編集（E）」の「コピー（Ｃ）」を選択。次に
　使用している[年末調整用」及び「年末調整賞与」シートのそれぞれ同じ処をクリックし
　「編集（E）」の「貼り付け（Ｐ）」を。これでコピー完了です
　</t>
        </r>
        <r>
          <rPr>
            <sz val="10"/>
            <color indexed="81"/>
            <rFont val="ＭＳ Ｐゴシック"/>
            <family val="3"/>
            <charset val="128"/>
          </rPr>
          <t xml:space="preserve">　以上で新年度が迎えることができます。
　　この作業にもしミスがあると年間集計が出来ない。そのときのためにも毎月の集計表は印刷して保存ください
</t>
        </r>
        <r>
          <rPr>
            <sz val="9"/>
            <color indexed="81"/>
            <rFont val="ＭＳ Ｐゴシック"/>
            <family val="3"/>
            <charset val="128"/>
          </rPr>
          <t xml:space="preserve">
　</t>
        </r>
        <r>
          <rPr>
            <sz val="10"/>
            <color indexed="12"/>
            <rFont val="ＭＳ Ｐゴシック"/>
            <family val="3"/>
            <charset val="128"/>
          </rPr>
          <t xml:space="preserve">■エクセルの表計算です、関数のみではどうしても多少手間が掛かります、扱いに慣れていただければ有難い
　　free softで十分お試しください。エクセルを楽しんでください
　※ミスの修正
　　a、(１、)の作業が終了して以後、個人の計算に間違いが見つかったとき年末調整原本に
      その人の計算は残っています。原本のその部分だけをドラックしてコピーしてください。　　　
　　ｂ、(１、)の作業が終了して以後、2つ目の方法として3月分を修正したいときはその人の4月を
　　　ドラックしてコピーするもいい
 </t>
        </r>
      </text>
    </comment>
  </commentList>
</comments>
</file>

<file path=xl/sharedStrings.xml><?xml version="1.0" encoding="utf-8"?>
<sst xmlns="http://schemas.openxmlformats.org/spreadsheetml/2006/main" count="480" uniqueCount="254">
  <si>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</si>
  <si>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</si>
  <si>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</si>
  <si>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</si>
  <si>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</si>
  <si>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</si>
  <si>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</si>
  <si>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</si>
  <si>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所得税</t>
    <rPh sb="0" eb="3">
      <t>ショトクゼイ</t>
    </rPh>
    <phoneticPr fontId="3"/>
  </si>
  <si>
    <t>住民税</t>
    <rPh sb="0" eb="3">
      <t>ジュウミンゼイ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</si>
  <si>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</si>
  <si>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</si>
  <si>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</si>
  <si>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支給額</t>
    <rPh sb="0" eb="3">
      <t>シキュウガク</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</si>
  <si>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</si>
  <si>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</si>
  <si>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</si>
  <si>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</si>
  <si>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</si>
  <si>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勤務時間</t>
    <rPh sb="0" eb="2">
      <t>キンム</t>
    </rPh>
    <rPh sb="2" eb="4">
      <t>ジカン</t>
    </rPh>
    <phoneticPr fontId="3"/>
  </si>
  <si>
    <t>年</t>
    <rPh sb="0" eb="1">
      <t>ネン</t>
    </rPh>
    <phoneticPr fontId="3"/>
  </si>
  <si>
    <t>時　給</t>
    <rPh sb="0" eb="1">
      <t>トキ</t>
    </rPh>
    <rPh sb="2" eb="3">
      <t>キュウ</t>
    </rPh>
    <phoneticPr fontId="3"/>
  </si>
  <si>
    <t>休憩時間</t>
    <rPh sb="0" eb="2">
      <t>キュウケイ</t>
    </rPh>
    <rPh sb="2" eb="4">
      <t>ジカン</t>
    </rPh>
    <phoneticPr fontId="3"/>
  </si>
  <si>
    <t>　　出勤日数</t>
    <rPh sb="2" eb="4">
      <t>シュッキン</t>
    </rPh>
    <rPh sb="4" eb="6">
      <t>ニッスウ</t>
    </rPh>
    <phoneticPr fontId="3"/>
  </si>
  <si>
    <t>A</t>
    <phoneticPr fontId="3"/>
  </si>
  <si>
    <t>B</t>
    <phoneticPr fontId="3"/>
  </si>
  <si>
    <t>計</t>
    <rPh sb="0" eb="1">
      <t>ケイ</t>
    </rPh>
    <phoneticPr fontId="3"/>
  </si>
  <si>
    <t>支給金額ー保険･年金</t>
    <rPh sb="0" eb="2">
      <t>シキュウ</t>
    </rPh>
    <rPh sb="2" eb="4">
      <t>キンガク</t>
    </rPh>
    <rPh sb="5" eb="7">
      <t>ホケン</t>
    </rPh>
    <rPh sb="8" eb="10">
      <t>ネンキン</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</si>
  <si>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</si>
  <si>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Haru企画　　平野恒示</t>
    <rPh sb="4" eb="6">
      <t>キカク</t>
    </rPh>
    <rPh sb="8" eb="10">
      <t>ヒラノ</t>
    </rPh>
    <rPh sb="10" eb="11">
      <t>コウ</t>
    </rPh>
    <rPh sb="11" eb="12">
      <t>ジ</t>
    </rPh>
    <phoneticPr fontId="3"/>
  </si>
  <si>
    <t>控　　除　　額</t>
    <rPh sb="0" eb="1">
      <t>ヒカエ</t>
    </rPh>
    <rPh sb="3" eb="4">
      <t>ジョ</t>
    </rPh>
    <rPh sb="6" eb="7">
      <t>ガク</t>
    </rPh>
    <phoneticPr fontId="3"/>
  </si>
  <si>
    <t>支　　給　　額</t>
    <rPh sb="0" eb="1">
      <t>ササ</t>
    </rPh>
    <rPh sb="3" eb="4">
      <t>キュウ</t>
    </rPh>
    <rPh sb="6" eb="7">
      <t>ガク</t>
    </rPh>
    <phoneticPr fontId="3"/>
  </si>
  <si>
    <t>西暦</t>
    <rPh sb="0" eb="2">
      <t>セイレキ</t>
    </rPh>
    <phoneticPr fontId="3"/>
  </si>
  <si>
    <t>枚　　数</t>
    <rPh sb="0" eb="1">
      <t>マイ</t>
    </rPh>
    <rPh sb="3" eb="4">
      <t>カズ</t>
    </rPh>
    <phoneticPr fontId="3"/>
  </si>
  <si>
    <t>給料支払金種別表</t>
    <rPh sb="0" eb="2">
      <t>キュウリョウ</t>
    </rPh>
    <rPh sb="2" eb="4">
      <t>シハライ</t>
    </rPh>
    <rPh sb="4" eb="6">
      <t>キンシュ</t>
    </rPh>
    <rPh sb="6" eb="7">
      <t>ベツ</t>
    </rPh>
    <rPh sb="7" eb="8">
      <t>ヒョウ</t>
    </rPh>
    <phoneticPr fontId="3"/>
  </si>
  <si>
    <t>支給金額ー保険年金</t>
    <rPh sb="0" eb="2">
      <t>シキュウ</t>
    </rPh>
    <rPh sb="2" eb="4">
      <t>キンガク</t>
    </rPh>
    <rPh sb="5" eb="7">
      <t>ホケン</t>
    </rPh>
    <rPh sb="7" eb="9">
      <t>ネンキン</t>
    </rPh>
    <phoneticPr fontId="3"/>
  </si>
  <si>
    <t>あ</t>
    <phoneticPr fontId="3"/>
  </si>
  <si>
    <t>い</t>
    <phoneticPr fontId="3"/>
  </si>
  <si>
    <t>両替金額　</t>
    <rPh sb="0" eb="2">
      <t>リョウガエ</t>
    </rPh>
    <rPh sb="2" eb="4">
      <t>キンガク</t>
    </rPh>
    <phoneticPr fontId="3"/>
  </si>
  <si>
    <t>社員・時給社員合算してあります</t>
    <rPh sb="0" eb="2">
      <t>シャイン</t>
    </rPh>
    <rPh sb="3" eb="5">
      <t>ジキュウ</t>
    </rPh>
    <rPh sb="5" eb="7">
      <t>シャイン</t>
    </rPh>
    <rPh sb="7" eb="9">
      <t>ガッサン</t>
    </rPh>
    <phoneticPr fontId="3"/>
  </si>
  <si>
    <t>金  　　 種</t>
    <rPh sb="0" eb="1">
      <t>キン</t>
    </rPh>
    <rPh sb="6" eb="7">
      <t>シュ</t>
    </rPh>
    <phoneticPr fontId="3"/>
  </si>
  <si>
    <t>給   料</t>
    <rPh sb="0" eb="1">
      <t>キュウ</t>
    </rPh>
    <rPh sb="4" eb="5">
      <t>リョウ</t>
    </rPh>
    <phoneticPr fontId="3"/>
  </si>
  <si>
    <t>支　給　額</t>
    <rPh sb="0" eb="1">
      <t>ササ</t>
    </rPh>
    <rPh sb="2" eb="3">
      <t>キュウ</t>
    </rPh>
    <rPh sb="4" eb="5">
      <t>ガク</t>
    </rPh>
    <phoneticPr fontId="3"/>
  </si>
  <si>
    <t>控　除　額</t>
    <rPh sb="0" eb="1">
      <t>ヒカエ</t>
    </rPh>
    <rPh sb="2" eb="3">
      <t>ジョ</t>
    </rPh>
    <rPh sb="4" eb="5">
      <t>ガク</t>
    </rPh>
    <phoneticPr fontId="3"/>
  </si>
  <si>
    <r>
      <t xml:space="preserve">月分    </t>
    </r>
    <r>
      <rPr>
        <sz val="20"/>
        <rFont val="HG丸ｺﾞｼｯｸM-PRO"/>
        <family val="3"/>
        <charset val="128"/>
      </rPr>
      <t>時給社員給料･集計表</t>
    </r>
    <rPh sb="0" eb="1">
      <t>ツキ</t>
    </rPh>
    <rPh sb="1" eb="2">
      <t>ブン</t>
    </rPh>
    <rPh sb="6" eb="8">
      <t>ジキュウ</t>
    </rPh>
    <rPh sb="8" eb="10">
      <t>シャイン</t>
    </rPh>
    <rPh sb="10" eb="12">
      <t>キュウリョウ</t>
    </rPh>
    <rPh sb="13" eb="15">
      <t>シュウケイ</t>
    </rPh>
    <rPh sb="15" eb="16">
      <t>ヒョウ</t>
    </rPh>
    <phoneticPr fontId="3"/>
  </si>
  <si>
    <r>
      <t xml:space="preserve"> </t>
    </r>
    <r>
      <rPr>
        <sz val="14"/>
        <rFont val="HG丸ｺﾞｼｯｸM-PRO"/>
        <family val="3"/>
        <charset val="128"/>
      </rPr>
      <t xml:space="preserve">月分　  </t>
    </r>
    <r>
      <rPr>
        <sz val="20"/>
        <rFont val="HG丸ｺﾞｼｯｸM-PRO"/>
        <family val="3"/>
        <charset val="128"/>
      </rPr>
      <t>社員給料･集計表</t>
    </r>
    <rPh sb="1" eb="2">
      <t>ツキ</t>
    </rPh>
    <rPh sb="2" eb="3">
      <t>ブン</t>
    </rPh>
    <rPh sb="6" eb="8">
      <t>シャイン</t>
    </rPh>
    <rPh sb="8" eb="10">
      <t>キュウリョウ</t>
    </rPh>
    <rPh sb="11" eb="13">
      <t>シュウケイ</t>
    </rPh>
    <rPh sb="13" eb="14">
      <t>ヒョウ</t>
    </rPh>
    <phoneticPr fontId="3"/>
  </si>
  <si>
    <t>甲</t>
    <rPh sb="0" eb="1">
      <t>コウ</t>
    </rPh>
    <phoneticPr fontId="3"/>
  </si>
  <si>
    <t>休祭日給</t>
    <rPh sb="0" eb="3">
      <t>キュウサイジツ</t>
    </rPh>
    <rPh sb="3" eb="4">
      <t>キュウ</t>
    </rPh>
    <phoneticPr fontId="3"/>
  </si>
  <si>
    <t>平日給</t>
    <rPh sb="0" eb="2">
      <t>ヘイジツ</t>
    </rPh>
    <rPh sb="2" eb="3">
      <t>キュウ</t>
    </rPh>
    <phoneticPr fontId="3"/>
  </si>
  <si>
    <t>割増</t>
    <rPh sb="0" eb="2">
      <t>ワリマシ</t>
    </rPh>
    <phoneticPr fontId="3"/>
  </si>
  <si>
    <r>
      <t>休祭日割</t>
    </r>
    <r>
      <rPr>
        <sz val="9"/>
        <rFont val="ＭＳ Ｐゴシック"/>
        <family val="3"/>
        <charset val="128"/>
      </rPr>
      <t>増</t>
    </r>
    <r>
      <rPr>
        <sz val="9"/>
        <rFont val="HG丸ｺﾞｼｯｸM-PRO"/>
        <family val="3"/>
        <charset val="128"/>
      </rPr>
      <t>時給</t>
    </r>
    <rPh sb="0" eb="1">
      <t>キュウ</t>
    </rPh>
    <rPh sb="1" eb="3">
      <t>サイジツ</t>
    </rPh>
    <rPh sb="3" eb="5">
      <t>ワリマシ</t>
    </rPh>
    <rPh sb="5" eb="7">
      <t>ジキュウ</t>
    </rPh>
    <phoneticPr fontId="3"/>
  </si>
  <si>
    <r>
      <t>休祭日</t>
    </r>
    <r>
      <rPr>
        <sz val="9"/>
        <rFont val="ＭＳ Ｐゴシック"/>
        <family val="3"/>
        <charset val="128"/>
      </rPr>
      <t>残</t>
    </r>
    <r>
      <rPr>
        <sz val="9"/>
        <rFont val="HG丸ｺﾞｼｯｸM-PRO"/>
        <family val="3"/>
        <charset val="128"/>
      </rPr>
      <t>業割</t>
    </r>
    <r>
      <rPr>
        <sz val="9"/>
        <rFont val="ＭＳ Ｐゴシック"/>
        <family val="3"/>
        <charset val="128"/>
      </rPr>
      <t>増</t>
    </r>
    <r>
      <rPr>
        <sz val="9"/>
        <rFont val="HG丸ｺﾞｼｯｸM-PRO"/>
        <family val="3"/>
        <charset val="128"/>
      </rPr>
      <t>時給</t>
    </r>
    <rPh sb="0" eb="1">
      <t>キュウ</t>
    </rPh>
    <rPh sb="1" eb="3">
      <t>サイジツ</t>
    </rPh>
    <rPh sb="3" eb="5">
      <t>ザンギョウ</t>
    </rPh>
    <rPh sb="5" eb="7">
      <t>ワリマシ</t>
    </rPh>
    <rPh sb="7" eb="9">
      <t>ジキュウ</t>
    </rPh>
    <phoneticPr fontId="3"/>
  </si>
  <si>
    <r>
      <t>残</t>
    </r>
    <r>
      <rPr>
        <sz val="10"/>
        <rFont val="HG丸ｺﾞｼｯｸM-PRO"/>
        <family val="3"/>
        <charset val="128"/>
      </rPr>
      <t>業開始時間</t>
    </r>
    <rPh sb="0" eb="2">
      <t>ザンギョウ</t>
    </rPh>
    <rPh sb="2" eb="4">
      <t>カイシ</t>
    </rPh>
    <rPh sb="4" eb="6">
      <t>ジカン</t>
    </rPh>
    <phoneticPr fontId="3"/>
  </si>
  <si>
    <r>
      <t>残</t>
    </r>
    <r>
      <rPr>
        <sz val="10"/>
        <rFont val="HG丸ｺﾞｼｯｸM-PRO"/>
        <family val="3"/>
        <charset val="128"/>
      </rPr>
      <t>業時間</t>
    </r>
    <rPh sb="0" eb="2">
      <t>ザンギョウ</t>
    </rPh>
    <rPh sb="2" eb="4">
      <t>ジカン</t>
    </rPh>
    <phoneticPr fontId="3"/>
  </si>
  <si>
    <t>A</t>
    <phoneticPr fontId="3"/>
  </si>
  <si>
    <t>休祭日時給</t>
    <rPh sb="0" eb="1">
      <t>キュウ</t>
    </rPh>
    <rPh sb="1" eb="2">
      <t>サイ</t>
    </rPh>
    <rPh sb="2" eb="3">
      <t>ビ</t>
    </rPh>
    <rPh sb="3" eb="5">
      <t>ジキュウ</t>
    </rPh>
    <phoneticPr fontId="3"/>
  </si>
  <si>
    <t>平日時給</t>
    <rPh sb="0" eb="2">
      <t>ヘイジツ</t>
    </rPh>
    <rPh sb="2" eb="4">
      <t>ジキュウ</t>
    </rPh>
    <phoneticPr fontId="3"/>
  </si>
  <si>
    <r>
      <t>残</t>
    </r>
    <r>
      <rPr>
        <sz val="9"/>
        <rFont val="HG丸ｺﾞｼｯｸM-PRO"/>
        <family val="3"/>
        <charset val="128"/>
      </rPr>
      <t>業給</t>
    </r>
    <rPh sb="0" eb="1">
      <t>ザン</t>
    </rPh>
    <rPh sb="1" eb="2">
      <t>ギョウ</t>
    </rPh>
    <rPh sb="2" eb="3">
      <t>キュウ</t>
    </rPh>
    <phoneticPr fontId="3"/>
  </si>
  <si>
    <r>
      <t>休祭</t>
    </r>
    <r>
      <rPr>
        <sz val="9"/>
        <rFont val="ＭＳ Ｐゴシック"/>
        <family val="3"/>
        <charset val="128"/>
      </rPr>
      <t>残</t>
    </r>
    <r>
      <rPr>
        <sz val="9"/>
        <rFont val="HG丸ｺﾞｼｯｸM-PRO"/>
        <family val="3"/>
        <charset val="128"/>
      </rPr>
      <t>業給</t>
    </r>
    <rPh sb="0" eb="1">
      <t>キュウ</t>
    </rPh>
    <rPh sb="1" eb="2">
      <t>サイ</t>
    </rPh>
    <rPh sb="2" eb="4">
      <t>ザンギョウ</t>
    </rPh>
    <rPh sb="4" eb="5">
      <t>キュウ</t>
    </rPh>
    <phoneticPr fontId="3"/>
  </si>
  <si>
    <r>
      <t>平日</t>
    </r>
    <r>
      <rPr>
        <sz val="9"/>
        <rFont val="ＭＳ Ｐゴシック"/>
        <family val="3"/>
        <charset val="128"/>
      </rPr>
      <t>残</t>
    </r>
    <r>
      <rPr>
        <sz val="9"/>
        <rFont val="HG丸ｺﾞｼｯｸM-PRO"/>
        <family val="3"/>
        <charset val="128"/>
      </rPr>
      <t>業給</t>
    </r>
    <rPh sb="0" eb="2">
      <t>ヘイジツ</t>
    </rPh>
    <rPh sb="2" eb="4">
      <t>ザンギョウ</t>
    </rPh>
    <rPh sb="4" eb="5">
      <t>キュウ</t>
    </rPh>
    <phoneticPr fontId="3"/>
  </si>
  <si>
    <t>出勤日数</t>
    <rPh sb="0" eb="2">
      <t>シュッキン</t>
    </rPh>
    <rPh sb="2" eb="4">
      <t>ニッスウ</t>
    </rPh>
    <phoneticPr fontId="3"/>
  </si>
  <si>
    <t>休祭日残業</t>
    <rPh sb="0" eb="1">
      <t>キュウ</t>
    </rPh>
    <rPh sb="1" eb="2">
      <t>サイ</t>
    </rPh>
    <rPh sb="2" eb="3">
      <t>ビ</t>
    </rPh>
    <rPh sb="3" eb="5">
      <t>ザンギョウ</t>
    </rPh>
    <phoneticPr fontId="3"/>
  </si>
  <si>
    <t>出退社時間(記入ｽﾍﾟｰｽ）</t>
    <rPh sb="0" eb="1">
      <t>デ</t>
    </rPh>
    <rPh sb="1" eb="2">
      <t>タイ</t>
    </rPh>
    <rPh sb="2" eb="3">
      <t>シャ</t>
    </rPh>
    <rPh sb="3" eb="4">
      <t>トキ</t>
    </rPh>
    <rPh sb="4" eb="5">
      <t>アイダ</t>
    </rPh>
    <rPh sb="6" eb="8">
      <t>キニュウ</t>
    </rPh>
    <phoneticPr fontId="3"/>
  </si>
  <si>
    <t>支　給　金　額</t>
    <rPh sb="0" eb="1">
      <t>ササ</t>
    </rPh>
    <rPh sb="2" eb="3">
      <t>キュウ</t>
    </rPh>
    <rPh sb="4" eb="5">
      <t>キン</t>
    </rPh>
    <rPh sb="6" eb="7">
      <t>ガク</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</si>
  <si>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</si>
  <si>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t>集計元帳</t>
    <rPh sb="0" eb="2">
      <t>シュウケイ</t>
    </rPh>
    <rPh sb="2" eb="4">
      <t>モトチョウ</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</si>
  <si>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</si>
  <si>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支払明細書</t>
    <rPh sb="0" eb="2">
      <t>シハライ</t>
    </rPh>
    <rPh sb="2" eb="5">
      <t>メイサイショ</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</si>
  <si>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</si>
  <si>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</si>
  <si>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</si>
  <si>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</si>
  <si>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明細書を印刷する時は当初、必ずプレビューで用紙に収まることを確認してください</t>
    <rPh sb="0" eb="3">
      <t>メイサイショ</t>
    </rPh>
    <rPh sb="4" eb="6">
      <t>インサツ</t>
    </rPh>
    <rPh sb="8" eb="9">
      <t>トキ</t>
    </rPh>
    <rPh sb="10" eb="12">
      <t>トウショ</t>
    </rPh>
    <rPh sb="13" eb="14">
      <t>カナラ</t>
    </rPh>
    <rPh sb="21" eb="23">
      <t>ヨウシ</t>
    </rPh>
    <rPh sb="24" eb="25">
      <t>オサ</t>
    </rPh>
    <rPh sb="30" eb="32">
      <t>カクニン</t>
    </rPh>
    <phoneticPr fontId="3"/>
  </si>
  <si>
    <t>深夜のみの出勤は25％UPでよい。</t>
    <rPh sb="0" eb="2">
      <t>シンヤ</t>
    </rPh>
    <rPh sb="5" eb="7">
      <t>シュッキン</t>
    </rPh>
    <phoneticPr fontId="3"/>
  </si>
  <si>
    <t>科目　　　　　 名前</t>
    <rPh sb="0" eb="2">
      <t>カモク</t>
    </rPh>
    <rPh sb="8" eb="10">
      <t>ナマエ</t>
    </rPh>
    <phoneticPr fontId="3"/>
  </si>
  <si>
    <t>科目　　　　　名前</t>
    <rPh sb="0" eb="2">
      <t>カモク</t>
    </rPh>
    <rPh sb="7" eb="9">
      <t>ナマエ</t>
    </rPh>
    <phoneticPr fontId="3"/>
  </si>
  <si>
    <t>haru企画</t>
    <rPh sb="4" eb="6">
      <t>キカク</t>
    </rPh>
    <phoneticPr fontId="3"/>
  </si>
  <si>
    <t>残業開始時間</t>
    <rPh sb="0" eb="2">
      <t>ザンギョウ</t>
    </rPh>
    <rPh sb="2" eb="4">
      <t>カイシ</t>
    </rPh>
    <rPh sb="4" eb="6">
      <t>ジカン</t>
    </rPh>
    <phoneticPr fontId="3"/>
  </si>
  <si>
    <t>残業給</t>
    <rPh sb="0" eb="2">
      <t>ザンギョウ</t>
    </rPh>
    <rPh sb="2" eb="3">
      <t>キュウ</t>
    </rPh>
    <phoneticPr fontId="3"/>
  </si>
  <si>
    <t>休日給</t>
    <rPh sb="0" eb="2">
      <t>キュウジツ</t>
    </rPh>
    <rPh sb="2" eb="3">
      <t>キュウ</t>
    </rPh>
    <phoneticPr fontId="3"/>
  </si>
  <si>
    <t>生年月日</t>
    <rPh sb="0" eb="2">
      <t>セイネン</t>
    </rPh>
    <rPh sb="2" eb="4">
      <t>ガッピ</t>
    </rPh>
    <phoneticPr fontId="3"/>
  </si>
  <si>
    <t>連絡先</t>
    <rPh sb="0" eb="3">
      <t>レンラクサキ</t>
    </rPh>
    <phoneticPr fontId="3"/>
  </si>
  <si>
    <t>あ</t>
    <phoneticPr fontId="3"/>
  </si>
  <si>
    <t>い</t>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</si>
  <si>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</si>
  <si>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 xml:space="preserve">     説明ほか</t>
    <rPh sb="5" eb="7">
      <t>セツメイ</t>
    </rPh>
    <phoneticPr fontId="3"/>
  </si>
  <si>
    <t xml:space="preserve">    集計元帳</t>
    <rPh sb="4" eb="6">
      <t>シュウケイ</t>
    </rPh>
    <rPh sb="6" eb="8">
      <t>モトチョウ</t>
    </rPh>
    <phoneticPr fontId="3"/>
  </si>
  <si>
    <t xml:space="preserve">  Start</t>
    <phoneticPr fontId="3"/>
  </si>
  <si>
    <r>
      <t>残</t>
    </r>
    <r>
      <rPr>
        <sz val="9"/>
        <rFont val="HG丸ｺﾞｼｯｸM-PRO"/>
        <family val="3"/>
        <charset val="128"/>
      </rPr>
      <t>業時間</t>
    </r>
    <rPh sb="0" eb="2">
      <t>ザンギョウ</t>
    </rPh>
    <rPh sb="2" eb="4">
      <t>ジカン</t>
    </rPh>
    <phoneticPr fontId="3"/>
  </si>
  <si>
    <t>住　　所</t>
    <rPh sb="0" eb="1">
      <t>ジュウ</t>
    </rPh>
    <rPh sb="3" eb="4">
      <t>ショ</t>
    </rPh>
    <phoneticPr fontId="3"/>
  </si>
  <si>
    <t>※正社員名</t>
    <rPh sb="1" eb="4">
      <t>セイシャイン</t>
    </rPh>
    <rPh sb="4" eb="5">
      <t>メイ</t>
    </rPh>
    <phoneticPr fontId="3"/>
  </si>
  <si>
    <t>a</t>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</si>
  <si>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</si>
  <si>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（控え）</t>
    <rPh sb="1" eb="2">
      <t>ヒカ</t>
    </rPh>
    <phoneticPr fontId="3"/>
  </si>
  <si>
    <t>正社員名</t>
    <rPh sb="0" eb="3">
      <t>セイシャイン</t>
    </rPh>
    <rPh sb="3" eb="4">
      <t>メイ</t>
    </rPh>
    <phoneticPr fontId="3"/>
  </si>
  <si>
    <t>賞　与</t>
  </si>
  <si>
    <t>諸手当</t>
  </si>
  <si>
    <t>支給金額</t>
    <rPh sb="0" eb="2">
      <t>シキュウ</t>
    </rPh>
    <rPh sb="2" eb="4">
      <t>キンガク</t>
    </rPh>
    <phoneticPr fontId="3"/>
  </si>
  <si>
    <t>A</t>
    <phoneticPr fontId="3"/>
  </si>
  <si>
    <t>B</t>
    <phoneticPr fontId="3"/>
  </si>
  <si>
    <t>あ</t>
    <phoneticPr fontId="3"/>
  </si>
  <si>
    <t>い</t>
    <phoneticPr fontId="3"/>
  </si>
  <si>
    <t>い</t>
    <phoneticPr fontId="3"/>
  </si>
  <si>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</si>
  <si>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t>A</t>
  </si>
  <si>
    <t>B</t>
  </si>
  <si>
    <r>
      <t>賞与シート</t>
    </r>
    <r>
      <rPr>
        <sz val="10"/>
        <rFont val="HG丸ｺﾞｼｯｸM-PRO"/>
        <family val="3"/>
        <charset val="128"/>
      </rPr>
      <t>（黄色の部分を記入ください）</t>
    </r>
    <rPh sb="0" eb="2">
      <t>ショウヨ</t>
    </rPh>
    <rPh sb="6" eb="8">
      <t>キイロ</t>
    </rPh>
    <rPh sb="9" eb="11">
      <t>ブブン</t>
    </rPh>
    <rPh sb="12" eb="14">
      <t>キニュウ</t>
    </rPh>
    <phoneticPr fontId="3"/>
  </si>
  <si>
    <t>総支給額</t>
    <rPh sb="0" eb="1">
      <t>ソウ</t>
    </rPh>
    <rPh sb="1" eb="4">
      <t>シキュウガク</t>
    </rPh>
    <phoneticPr fontId="3"/>
  </si>
  <si>
    <t>平成17年6月賞与</t>
    <rPh sb="0" eb="2">
      <t>ヘイセイ</t>
    </rPh>
    <rPh sb="4" eb="5">
      <t>ネン</t>
    </rPh>
    <rPh sb="6" eb="7">
      <t>ガツ</t>
    </rPh>
    <rPh sb="7" eb="9">
      <t>ショウヨ</t>
    </rPh>
    <phoneticPr fontId="3"/>
  </si>
  <si>
    <t>基本給社員</t>
    <rPh sb="0" eb="3">
      <t>キホンキュウ</t>
    </rPh>
    <rPh sb="3" eb="5">
      <t>シャイン</t>
    </rPh>
    <phoneticPr fontId="3"/>
  </si>
  <si>
    <t>締切日</t>
    <rPh sb="0" eb="2">
      <t>シメキリ</t>
    </rPh>
    <rPh sb="2" eb="3">
      <t>ヒ</t>
    </rPh>
    <phoneticPr fontId="3"/>
  </si>
  <si>
    <t>給　　料</t>
    <rPh sb="0" eb="1">
      <t>キュウ</t>
    </rPh>
    <rPh sb="3" eb="4">
      <t>リョウ</t>
    </rPh>
    <phoneticPr fontId="3"/>
  </si>
  <si>
    <t>残</t>
  </si>
  <si>
    <t>b</t>
    <phoneticPr fontId="3"/>
  </si>
  <si>
    <t>支払総金額</t>
    <rPh sb="0" eb="2">
      <t>シハライ</t>
    </rPh>
    <rPh sb="2" eb="3">
      <t>ソウ</t>
    </rPh>
    <rPh sb="3" eb="5">
      <t>キンガク</t>
    </rPh>
    <phoneticPr fontId="3"/>
  </si>
  <si>
    <t>賞与金種別表</t>
    <rPh sb="0" eb="2">
      <t>ショウヨ</t>
    </rPh>
    <rPh sb="2" eb="4">
      <t>キンシュ</t>
    </rPh>
    <rPh sb="4" eb="5">
      <t>ベツ</t>
    </rPh>
    <rPh sb="5" eb="6">
      <t>ヒョウ</t>
    </rPh>
    <phoneticPr fontId="3"/>
  </si>
  <si>
    <t>金　種</t>
    <rPh sb="0" eb="1">
      <t>キン</t>
    </rPh>
    <rPh sb="2" eb="3">
      <t>タネ</t>
    </rPh>
    <phoneticPr fontId="3"/>
  </si>
  <si>
    <t>金　額</t>
    <rPh sb="0" eb="1">
      <t>キン</t>
    </rPh>
    <rPh sb="2" eb="3">
      <t>ガク</t>
    </rPh>
    <phoneticPr fontId="3"/>
  </si>
  <si>
    <t>支給総額</t>
    <rPh sb="0" eb="2">
      <t>シキュウ</t>
    </rPh>
    <rPh sb="2" eb="4">
      <t>ソウガク</t>
    </rPh>
    <phoneticPr fontId="3"/>
  </si>
  <si>
    <t>平日残業</t>
    <rPh sb="0" eb="2">
      <t>ヘイジツ</t>
    </rPh>
    <rPh sb="2" eb="4">
      <t>ザンギョウ</t>
    </rPh>
    <phoneticPr fontId="3"/>
  </si>
  <si>
    <t>控　除　金　額</t>
    <rPh sb="0" eb="1">
      <t>ヒカエ</t>
    </rPh>
    <rPh sb="2" eb="3">
      <t>ジョ</t>
    </rPh>
    <rPh sb="4" eb="5">
      <t>キン</t>
    </rPh>
    <rPh sb="6" eb="7">
      <t>ガク</t>
    </rPh>
    <phoneticPr fontId="3"/>
  </si>
  <si>
    <t>あ</t>
    <phoneticPr fontId="3"/>
  </si>
  <si>
    <t>A</t>
    <phoneticPr fontId="3"/>
  </si>
  <si>
    <t>休祭日勤務時間</t>
    <rPh sb="0" eb="1">
      <t>キュウ</t>
    </rPh>
    <rPh sb="1" eb="2">
      <t>サイ</t>
    </rPh>
    <rPh sb="2" eb="3">
      <t>ビ</t>
    </rPh>
    <rPh sb="3" eb="5">
      <t>キンム</t>
    </rPh>
    <rPh sb="5" eb="7">
      <t>ジカン</t>
    </rPh>
    <phoneticPr fontId="3"/>
  </si>
  <si>
    <t>休祭日勤務残業</t>
    <rPh sb="0" eb="1">
      <t>キュウ</t>
    </rPh>
    <rPh sb="1" eb="2">
      <t>サイ</t>
    </rPh>
    <rPh sb="2" eb="3">
      <t>ビ</t>
    </rPh>
    <rPh sb="3" eb="5">
      <t>キンム</t>
    </rPh>
    <rPh sb="5" eb="7">
      <t>ザンギョウ</t>
    </rPh>
    <phoneticPr fontId="3"/>
  </si>
  <si>
    <t>b</t>
    <phoneticPr fontId="3"/>
  </si>
  <si>
    <t>ｱ</t>
    <phoneticPr fontId="3"/>
  </si>
  <si>
    <t>ｲ</t>
    <phoneticPr fontId="3"/>
  </si>
  <si>
    <t>※Topに戻る</t>
    <rPh sb="5" eb="6">
      <t>モド</t>
    </rPh>
    <phoneticPr fontId="3"/>
  </si>
  <si>
    <t>振込</t>
    <rPh sb="0" eb="2">
      <t>フリコミ</t>
    </rPh>
    <phoneticPr fontId="3"/>
  </si>
  <si>
    <t>預かり金</t>
    <rPh sb="0" eb="1">
      <t>アズ</t>
    </rPh>
    <rPh sb="3" eb="4">
      <t>キン</t>
    </rPh>
    <phoneticPr fontId="3"/>
  </si>
  <si>
    <t>控除額</t>
    <rPh sb="0" eb="2">
      <t>コウジョ</t>
    </rPh>
    <rPh sb="2" eb="3">
      <t>ガク</t>
    </rPh>
    <phoneticPr fontId="3"/>
  </si>
  <si>
    <t>口座NO</t>
    <rPh sb="0" eb="2">
      <t>コウザ</t>
    </rPh>
    <phoneticPr fontId="3"/>
  </si>
  <si>
    <t>氏　　名</t>
    <rPh sb="0" eb="1">
      <t>シ</t>
    </rPh>
    <rPh sb="3" eb="4">
      <t>メイ</t>
    </rPh>
    <phoneticPr fontId="3"/>
  </si>
  <si>
    <t>金　　額</t>
    <rPh sb="0" eb="1">
      <t>キン</t>
    </rPh>
    <rPh sb="3" eb="4">
      <t>ガク</t>
    </rPh>
    <phoneticPr fontId="3"/>
  </si>
  <si>
    <t>合　　計</t>
    <rPh sb="0" eb="1">
      <t>ゴウ</t>
    </rPh>
    <rPh sb="3" eb="4">
      <t>ケイ</t>
    </rPh>
    <phoneticPr fontId="3"/>
  </si>
  <si>
    <t>現金支払金種別表　　　　金　額</t>
    <rPh sb="0" eb="2">
      <t>ゲンキン</t>
    </rPh>
    <rPh sb="2" eb="4">
      <t>シハライ</t>
    </rPh>
    <rPh sb="4" eb="5">
      <t>キン</t>
    </rPh>
    <rPh sb="5" eb="6">
      <t>タネ</t>
    </rPh>
    <rPh sb="6" eb="7">
      <t>ベツ</t>
    </rPh>
    <rPh sb="7" eb="8">
      <t>ヒョウ</t>
    </rPh>
    <rPh sb="12" eb="13">
      <t>カネ</t>
    </rPh>
    <rPh sb="14" eb="15">
      <t>ガク</t>
    </rPh>
    <phoneticPr fontId="3"/>
  </si>
  <si>
    <t>休日残業</t>
    <rPh sb="0" eb="2">
      <t>キュウジツ</t>
    </rPh>
    <rPh sb="2" eb="4">
      <t>ザンギョウ</t>
    </rPh>
    <phoneticPr fontId="3"/>
  </si>
  <si>
    <t>(新)H17.4.1～</t>
  </si>
  <si>
    <t>19.5/1000（8/1000）</t>
  </si>
  <si>
    <t>21.5/1000（9/1000）</t>
  </si>
  <si>
    <t>22.5/1000（9/1000）</t>
  </si>
  <si>
    <t>page top</t>
    <phoneticPr fontId="3"/>
  </si>
  <si>
    <t>☆start</t>
    <phoneticPr fontId="3"/>
  </si>
  <si>
    <t>月分給料</t>
    <rPh sb="0" eb="1">
      <t>ツキ</t>
    </rPh>
    <rPh sb="1" eb="2">
      <t>ブン</t>
    </rPh>
    <rPh sb="2" eb="4">
      <t>キュウリョウ</t>
    </rPh>
    <phoneticPr fontId="3"/>
  </si>
  <si>
    <t>a</t>
    <phoneticPr fontId="3"/>
  </si>
  <si>
    <t>時給社員名</t>
    <rPh sb="0" eb="2">
      <t>ジキュウ</t>
    </rPh>
    <rPh sb="2" eb="4">
      <t>シャイン</t>
    </rPh>
    <rPh sb="4" eb="5">
      <t>メイ</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</si>
  <si>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</si>
  <si>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</si>
  <si>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</si>
  <si>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</si>
  <si>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</si>
  <si>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</si>
  <si>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</si>
  <si>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何かありましたら問い合わせてください</t>
    <rPh sb="0" eb="1">
      <t>ナニ</t>
    </rPh>
    <rPh sb="8" eb="9">
      <t>ト</t>
    </rPh>
    <rPh sb="10" eb="11">
      <t>ア</t>
    </rPh>
    <phoneticPr fontId="3"/>
  </si>
  <si>
    <t>会社名</t>
    <rPh sb="0" eb="3">
      <t>カイシャメイ</t>
    </rPh>
    <phoneticPr fontId="3"/>
  </si>
  <si>
    <t>休日</t>
    <rPh sb="0" eb="2">
      <t>キュウジツ</t>
    </rPh>
    <phoneticPr fontId="3"/>
  </si>
  <si>
    <t>必須</t>
    <rPh sb="0" eb="2">
      <t>ヒッス</t>
    </rPh>
    <phoneticPr fontId="3"/>
  </si>
  <si>
    <t>祭日</t>
    <rPh sb="0" eb="2">
      <t>サイジツ</t>
    </rPh>
    <phoneticPr fontId="3"/>
  </si>
  <si>
    <t>土</t>
    <rPh sb="0" eb="1">
      <t>ド</t>
    </rPh>
    <phoneticPr fontId="3"/>
  </si>
  <si>
    <t>曜日･休日指定</t>
    <rPh sb="0" eb="2">
      <t>ヨウビ</t>
    </rPh>
    <rPh sb="3" eb="5">
      <t>キュウジツ</t>
    </rPh>
    <rPh sb="5" eb="7">
      <t>シテイ</t>
    </rPh>
    <phoneticPr fontId="3"/>
  </si>
  <si>
    <t>月</t>
    <rPh sb="0" eb="1">
      <t>ゲツ</t>
    </rPh>
    <phoneticPr fontId="3"/>
  </si>
  <si>
    <t>火</t>
    <rPh sb="0" eb="1">
      <t>ヒ</t>
    </rPh>
    <phoneticPr fontId="3"/>
  </si>
  <si>
    <t>水</t>
    <rPh sb="0" eb="1">
      <t>スイ</t>
    </rPh>
    <phoneticPr fontId="3"/>
  </si>
  <si>
    <t>木</t>
    <rPh sb="0" eb="1">
      <t>キ</t>
    </rPh>
    <phoneticPr fontId="3"/>
  </si>
  <si>
    <t>金</t>
    <rPh sb="0" eb="1">
      <t>キン</t>
    </rPh>
    <phoneticPr fontId="3"/>
  </si>
  <si>
    <t>所得</t>
    <rPh sb="0" eb="2">
      <t>ショトク</t>
    </rPh>
    <phoneticPr fontId="3"/>
  </si>
  <si>
    <t>乙</t>
    <rPh sb="0" eb="1">
      <t>オツ</t>
    </rPh>
    <phoneticPr fontId="3"/>
  </si>
  <si>
    <t>雇保</t>
    <rPh sb="0" eb="1">
      <t>ヤトイ</t>
    </rPh>
    <rPh sb="1" eb="2">
      <t>ホ</t>
    </rPh>
    <phoneticPr fontId="3"/>
  </si>
  <si>
    <t>年齢</t>
    <rPh sb="0" eb="2">
      <t>ネンレイ</t>
    </rPh>
    <phoneticPr fontId="3"/>
  </si>
  <si>
    <t>扶養</t>
    <rPh sb="0" eb="2">
      <t>フヨウ</t>
    </rPh>
    <phoneticPr fontId="3"/>
  </si>
  <si>
    <t>Q</t>
    <phoneticPr fontId="3"/>
  </si>
  <si>
    <t>時給計算書初期記入とメモ</t>
    <rPh sb="0" eb="2">
      <t>ジキュウ</t>
    </rPh>
    <rPh sb="2" eb="5">
      <t>ケイサンショ</t>
    </rPh>
    <rPh sb="5" eb="7">
      <t>ショキ</t>
    </rPh>
    <rPh sb="7" eb="9">
      <t>キニュウ</t>
    </rPh>
    <phoneticPr fontId="3"/>
  </si>
  <si>
    <t>☆Start初期記入</t>
    <rPh sb="6" eb="8">
      <t>ショキ</t>
    </rPh>
    <rPh sb="8" eb="10">
      <t>キニュウ</t>
    </rPh>
    <phoneticPr fontId="3"/>
  </si>
  <si>
    <t>★雇用保険の計算シュミレーション参考までに</t>
    <rPh sb="1" eb="3">
      <t>コヨウ</t>
    </rPh>
    <rPh sb="3" eb="5">
      <t>ホケン</t>
    </rPh>
    <rPh sb="6" eb="8">
      <t>ケイサン</t>
    </rPh>
    <rPh sb="16" eb="18">
      <t>サンコウ</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</si>
  <si>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</si>
  <si>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t>計算になんら関係はありません。</t>
    <rPh sb="0" eb="2">
      <t>ケイサン</t>
    </rPh>
    <rPh sb="6" eb="8">
      <t>カンケイ</t>
    </rPh>
    <phoneticPr fontId="3"/>
  </si>
  <si>
    <t>プレビューの余白(M)と設定(Ｓ)で。</t>
    <rPh sb="6" eb="8">
      <t>ヨハク</t>
    </rPh>
    <rPh sb="12" eb="14">
      <t>セッテイ</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</si>
  <si>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</si>
  <si>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</si>
  <si>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</si>
  <si>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t>扶養家族の人数を９選択</t>
    <rPh sb="0" eb="2">
      <t>フヨウ</t>
    </rPh>
    <rPh sb="2" eb="4">
      <t>カゾク</t>
    </rPh>
    <rPh sb="5" eb="7">
      <t>ニンズウ</t>
    </rPh>
    <rPh sb="9" eb="11">
      <t>センタク</t>
    </rPh>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</si>
  <si>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</si>
  <si>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時間給</t>
    <rPh sb="0" eb="3">
      <t>ジカンキュウ</t>
    </rPh>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</si>
  <si>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</si>
  <si>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t>
    <phoneticPr fontId="3"/>
  </si>
  <si>
    <r>
      <t>時給計算と給与集計の元帳及び給与支払明細書が出来ます。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10" eb="12">
      <t>モトチョウ</t>
    </rPh>
    <rPh sb="12" eb="13">
      <t>オヨ</t>
    </rPh>
    <rPh sb="14" eb="16">
      <t>キュウヨ</t>
    </rPh>
    <rPh sb="16" eb="18">
      <t>シハライ</t>
    </rPh>
    <rPh sb="18" eb="21">
      <t>メイサイショ</t>
    </rPh>
    <rPh sb="22" eb="24">
      <t>デキ</t>
    </rPh>
    <rPh sb="28" eb="30">
      <t>ヒツヨウ</t>
    </rPh>
    <rPh sb="30" eb="32">
      <t>ブブン</t>
    </rPh>
    <rPh sb="38" eb="39">
      <t>イ</t>
    </rPh>
    <phoneticPr fontId="3"/>
  </si>
  <si>
    <r>
      <t>会</t>
    </r>
    <r>
      <rPr>
        <sz val="12"/>
        <rFont val="HG丸ｺﾞｼｯｸM-PRO"/>
        <family val="3"/>
        <charset val="128"/>
      </rPr>
      <t>社名</t>
    </r>
    <r>
      <rPr>
        <sz val="12"/>
        <rFont val="ＭＳ Ｐゴシック"/>
        <family val="3"/>
        <charset val="128"/>
      </rPr>
      <t>・</t>
    </r>
    <r>
      <rPr>
        <sz val="12"/>
        <rFont val="HG丸ｺﾞｼｯｸM-PRO"/>
        <family val="3"/>
        <charset val="128"/>
      </rPr>
      <t>時給社員の名前を入れてください。</t>
    </r>
    <rPh sb="0" eb="3">
      <t>カイシャメイ</t>
    </rPh>
    <rPh sb="4" eb="6">
      <t>ジキュウ</t>
    </rPh>
    <rPh sb="6" eb="8">
      <t>シャイン</t>
    </rPh>
    <rPh sb="9" eb="11">
      <t>ナマエ</t>
    </rPh>
    <rPh sb="12" eb="13">
      <t>イ</t>
    </rPh>
    <phoneticPr fontId="3"/>
  </si>
  <si>
    <t>所得税･雇用保険・住民税・年金・保険・手当等記入してください</t>
    <rPh sb="0" eb="3">
      <t>ショトクゼイ</t>
    </rPh>
    <rPh sb="4" eb="6">
      <t>コヨウ</t>
    </rPh>
    <rPh sb="6" eb="8">
      <t>ホケン</t>
    </rPh>
    <rPh sb="9" eb="12">
      <t>ジュウミンゼイ</t>
    </rPh>
    <rPh sb="13" eb="15">
      <t>ネンキン</t>
    </rPh>
    <rPh sb="16" eb="17">
      <t>タモツ</t>
    </rPh>
    <rPh sb="17" eb="18">
      <t>ケン</t>
    </rPh>
    <rPh sb="19" eb="21">
      <t>テア</t>
    </rPh>
    <rPh sb="21" eb="22">
      <t>トウ</t>
    </rPh>
    <rPh sb="22" eb="24">
      <t>キニュウ</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</si>
  <si>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</si>
  <si>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t>賞与・明細書とも</t>
    <rPh sb="0" eb="2">
      <t>ショウヨ</t>
    </rPh>
    <rPh sb="3" eb="6">
      <t>メイサイショ</t>
    </rPh>
    <phoneticPr fontId="3"/>
  </si>
  <si>
    <t>※この説明書は統一説明文のため不適切な部分があるかもしれません</t>
    <rPh sb="3" eb="6">
      <t>セツメイショ</t>
    </rPh>
    <rPh sb="7" eb="9">
      <t>トウイツ</t>
    </rPh>
    <rPh sb="9" eb="12">
      <t>セツメイブン</t>
    </rPh>
    <rPh sb="15" eb="18">
      <t>フテキセツ</t>
    </rPh>
    <rPh sb="19" eb="21">
      <t>ブブン</t>
    </rPh>
    <phoneticPr fontId="3"/>
  </si>
  <si>
    <t>所得税の計算は健康保険・厚生年金・雇用保険を差引いた金額で計算する</t>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</si>
  <si>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</si>
  <si>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</si>
  <si>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t>残業から深夜にいたるときはさらに２５％UP－－－１５０％支給。ただし朝は5時まで</t>
    <rPh sb="0" eb="2">
      <t>ザンギョウ</t>
    </rPh>
    <rPh sb="4" eb="6">
      <t>シンヤ</t>
    </rPh>
    <rPh sb="28" eb="30">
      <t>シキュウ</t>
    </rPh>
    <rPh sb="34" eb="35">
      <t>アサ</t>
    </rPh>
    <rPh sb="37" eb="38">
      <t>ジ</t>
    </rPh>
    <phoneticPr fontId="3"/>
  </si>
  <si>
    <t>毎週決められた休日の出勤は３５％UP</t>
    <rPh sb="0" eb="2">
      <t>マイシュウ</t>
    </rPh>
    <rPh sb="2" eb="3">
      <t>キ</t>
    </rPh>
    <rPh sb="7" eb="9">
      <t>キュウジツ</t>
    </rPh>
    <rPh sb="10" eb="12">
      <t>シュッキン</t>
    </rPh>
    <phoneticPr fontId="3"/>
  </si>
  <si>
    <t>時給計算・操 作 説 明 書</t>
    <rPh sb="0" eb="2">
      <t>ジキュウ</t>
    </rPh>
    <rPh sb="2" eb="4">
      <t>ケイサン</t>
    </rPh>
    <rPh sb="5" eb="6">
      <t>ミサオ</t>
    </rPh>
    <rPh sb="7" eb="8">
      <t>サク</t>
    </rPh>
    <rPh sb="9" eb="10">
      <t>セツ</t>
    </rPh>
    <rPh sb="11" eb="12">
      <t>メイ</t>
    </rPh>
    <rPh sb="13" eb="14">
      <t>ショ</t>
    </rPh>
    <phoneticPr fontId="3"/>
  </si>
  <si>
    <t>集計元帳は毎月印刷し保存のこと。翌月からは入退社時間の書き換えですみます。</t>
    <rPh sb="0" eb="2">
      <t>シュウケイ</t>
    </rPh>
    <rPh sb="2" eb="4">
      <t>モトチョウ</t>
    </rPh>
    <rPh sb="5" eb="7">
      <t>マイツキ</t>
    </rPh>
    <rPh sb="7" eb="9">
      <t>インサツ</t>
    </rPh>
    <rPh sb="10" eb="12">
      <t>ホゾン</t>
    </rPh>
    <rPh sb="16" eb="18">
      <t>ヨクゲツ</t>
    </rPh>
    <rPh sb="21" eb="22">
      <t>ニュウ</t>
    </rPh>
    <rPh sb="22" eb="23">
      <t>タイ</t>
    </rPh>
    <rPh sb="23" eb="24">
      <t>シャ</t>
    </rPh>
    <rPh sb="24" eb="26">
      <t>ジカン</t>
    </rPh>
    <rPh sb="27" eb="28">
      <t>カ</t>
    </rPh>
    <rPh sb="29" eb="30">
      <t>カ</t>
    </rPh>
    <phoneticPr fontId="3"/>
  </si>
  <si>
    <t>勿論毎月ＣＤｰＲＷに記録するのもいい。</t>
    <rPh sb="0" eb="2">
      <t>モチロン</t>
    </rPh>
    <rPh sb="2" eb="4">
      <t>マイツキ</t>
    </rPh>
    <rPh sb="10" eb="12">
      <t>キロク</t>
    </rPh>
    <phoneticPr fontId="3"/>
  </si>
  <si>
    <t>ダブルクリックして名前を記入ください</t>
    <rPh sb="9" eb="11">
      <t>ナマエ</t>
    </rPh>
    <rPh sb="12" eb="14">
      <t>キニュウ</t>
    </rPh>
    <phoneticPr fontId="3"/>
  </si>
  <si>
    <r>
      <rPr>
        <b/>
        <sz val="12"/>
        <rFont val="HG丸ｺﾞｼｯｸM-PRO"/>
        <family val="3"/>
        <charset val="128"/>
      </rPr>
      <t>26.30</t>
    </r>
    <r>
      <rPr>
        <sz val="11"/>
        <rFont val="HG丸ｺﾞｼｯｸM-PRO"/>
        <family val="3"/>
        <charset val="128"/>
      </rPr>
      <t>　と記入ください</t>
    </r>
    <rPh sb="7" eb="9">
      <t>キニュウ</t>
    </rPh>
    <phoneticPr fontId="3"/>
  </si>
  <si>
    <t>なお、印刷範囲を指定し｢選択した部分(N)｣をクリックしてOKしてください。</t>
    <rPh sb="3" eb="5">
      <t>インサツ</t>
    </rPh>
    <rPh sb="5" eb="7">
      <t>ハンイ</t>
    </rPh>
    <rPh sb="8" eb="10">
      <t>シテイ</t>
    </rPh>
    <rPh sb="12" eb="14">
      <t>センタク</t>
    </rPh>
    <rPh sb="16" eb="18">
      <t>ブブン</t>
    </rPh>
    <phoneticPr fontId="3"/>
  </si>
  <si>
    <t>表計算方式をとっています。</t>
    <rPh sb="0" eb="3">
      <t>ヒョウケイサン</t>
    </rPh>
    <rPh sb="3" eb="5">
      <t>ホウシキ</t>
    </rPh>
    <phoneticPr fontId="3"/>
  </si>
  <si>
    <t>マクロで行えば、いちいち値を置き換える必要はありませんが、セルの位置が固定されるため</t>
    <rPh sb="35" eb="37">
      <t>コテイ</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</si>
  <si>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</si>
  <si>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</si>
  <si>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</si>
  <si>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t>平成20年1月以降版</t>
    <rPh sb="0" eb="2">
      <t>ヘイセイ</t>
    </rPh>
    <rPh sb="4" eb="5">
      <t>ネン</t>
    </rPh>
    <rPh sb="6" eb="9">
      <t>ガツイコウ</t>
    </rPh>
    <rPh sb="9" eb="10">
      <t>バン</t>
    </rPh>
    <phoneticPr fontId="3"/>
  </si>
  <si>
    <t>a</t>
  </si>
  <si>
    <t>年月の選択チェック。</t>
    <rPh sb="0" eb="2">
      <t>ネンゲツ</t>
    </rPh>
    <rPh sb="3" eb="5">
      <t>センタク</t>
    </rPh>
    <phoneticPr fontId="3"/>
  </si>
  <si>
    <t>b</t>
  </si>
  <si>
    <t>給与締切日の選択</t>
    <rPh sb="0" eb="2">
      <t>キュウヨ</t>
    </rPh>
    <rPh sb="2" eb="5">
      <t>シメキリビ</t>
    </rPh>
    <rPh sb="6" eb="8">
      <t>センタク</t>
    </rPh>
    <phoneticPr fontId="3"/>
  </si>
  <si>
    <t>c</t>
  </si>
  <si>
    <t>時給社員の時給、残業時給等入れる（金額など自由設定）</t>
    <rPh sb="0" eb="2">
      <t>ジキュウ</t>
    </rPh>
    <rPh sb="2" eb="4">
      <t>シャイン</t>
    </rPh>
    <rPh sb="5" eb="7">
      <t>ジキュウ</t>
    </rPh>
    <rPh sb="8" eb="10">
      <t>ザンギョウ</t>
    </rPh>
    <rPh sb="10" eb="13">
      <t>ジキュウトウ</t>
    </rPh>
    <rPh sb="13" eb="14">
      <t>イ</t>
    </rPh>
    <rPh sb="17" eb="19">
      <t>キンガク</t>
    </rPh>
    <rPh sb="21" eb="23">
      <t>ジユウ</t>
    </rPh>
    <rPh sb="23" eb="25">
      <t>セッテイ</t>
    </rPh>
    <phoneticPr fontId="3"/>
  </si>
  <si>
    <t>d</t>
  </si>
  <si>
    <t>e</t>
  </si>
  <si>
    <t>指定休日以外の正月休み特別休暇など休祭日のチェックを毎月当初にしてください</t>
    <rPh sb="0" eb="2">
      <t>シテイ</t>
    </rPh>
    <rPh sb="2" eb="4">
      <t>キュウジツ</t>
    </rPh>
    <rPh sb="4" eb="6">
      <t>イガイ</t>
    </rPh>
    <rPh sb="7" eb="9">
      <t>ショウガツ</t>
    </rPh>
    <rPh sb="9" eb="10">
      <t>ヤス</t>
    </rPh>
    <rPh sb="11" eb="13">
      <t>トクベツ</t>
    </rPh>
    <rPh sb="13" eb="15">
      <t>キュウカ</t>
    </rPh>
    <rPh sb="17" eb="18">
      <t>キュウ</t>
    </rPh>
    <rPh sb="18" eb="20">
      <t>サイジツ</t>
    </rPh>
    <rPh sb="26" eb="28">
      <t>マイツキ</t>
    </rPh>
    <rPh sb="28" eb="30">
      <t>トウショ</t>
    </rPh>
    <phoneticPr fontId="3"/>
  </si>
  <si>
    <t>http://www.kawagoe.or.jp/tools/koyo.htm</t>
  </si>
  <si>
    <t>(A.B.・・・)</t>
  </si>
  <si>
    <t>j</t>
  </si>
  <si>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</si>
  <si>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t>f</t>
  </si>
  <si>
    <t>g</t>
  </si>
  <si>
    <t>h</t>
  </si>
  <si>
    <t>i</t>
  </si>
  <si>
    <t>k</t>
  </si>
  <si>
    <t>l</t>
  </si>
  <si>
    <t>■</t>
  </si>
  <si>
    <t>Email: kooji@key.ocn.ne.jp</t>
  </si>
  <si>
    <t>メ　モ</t>
  </si>
  <si>
    <t>１）</t>
  </si>
  <si>
    <t>２）</t>
  </si>
  <si>
    <r>
      <t>テンキーで入力できるよう小数点「．」</t>
    </r>
    <r>
      <rPr>
        <sz val="11"/>
        <rFont val="HG丸ｺﾞｼｯｸM-PRO"/>
        <family val="3"/>
        <charset val="128"/>
      </rPr>
      <t>使用に修正してあります。</t>
    </r>
    <rPh sb="5" eb="7">
      <t>ニュウリョク</t>
    </rPh>
    <rPh sb="12" eb="15">
      <t>ショウスウテン</t>
    </rPh>
    <rPh sb="18" eb="20">
      <t>シヨウ</t>
    </rPh>
    <rPh sb="21" eb="23">
      <t>シュウセイ</t>
    </rPh>
    <phoneticPr fontId="3"/>
  </si>
  <si>
    <t>入社年月日</t>
    <rPh sb="0" eb="2">
      <t>ニュウシャ</t>
    </rPh>
    <rPh sb="2" eb="3">
      <t>ネン</t>
    </rPh>
    <rPh sb="3" eb="4">
      <t>ヅキ</t>
    </rPh>
    <rPh sb="4" eb="5">
      <t>ヒ</t>
    </rPh>
    <phoneticPr fontId="3"/>
  </si>
  <si>
    <t>勤続年月</t>
    <rPh sb="0" eb="2">
      <t>キンゾク</t>
    </rPh>
    <rPh sb="2" eb="4">
      <t>ネンゲツ</t>
    </rPh>
    <phoneticPr fontId="3"/>
  </si>
  <si>
    <t>sC(2-2)</t>
    <phoneticPr fontId="3"/>
  </si>
  <si>
    <t>9/8改め</t>
    <rPh sb="3" eb="4">
      <t>アラタ</t>
    </rPh>
    <phoneticPr fontId="3"/>
  </si>
  <si>
    <t>入社年月日</t>
    <rPh sb="0" eb="2">
      <t>ニュウシャ</t>
    </rPh>
    <rPh sb="2" eb="4">
      <t>ネンゲツ</t>
    </rPh>
    <rPh sb="3" eb="5">
      <t>ガッピ</t>
    </rPh>
    <phoneticPr fontId="3"/>
  </si>
  <si>
    <t>操作説明</t>
    <rPh sb="0" eb="2">
      <t>ソウサ</t>
    </rPh>
    <rPh sb="2" eb="4">
      <t>セツメイ</t>
    </rPh>
    <phoneticPr fontId="3"/>
  </si>
  <si>
    <t>年　末　調　整　用 (時給社員）</t>
    <rPh sb="0" eb="1">
      <t>トシ</t>
    </rPh>
    <rPh sb="2" eb="3">
      <t>スエ</t>
    </rPh>
    <rPh sb="4" eb="5">
      <t>チョウ</t>
    </rPh>
    <rPh sb="6" eb="7">
      <t>タダシ</t>
    </rPh>
    <rPh sb="8" eb="9">
      <t>ヨウ</t>
    </rPh>
    <rPh sb="11" eb="13">
      <t>ジキュウ</t>
    </rPh>
    <rPh sb="13" eb="15">
      <t>シャイン</t>
    </rPh>
    <phoneticPr fontId="3"/>
  </si>
  <si>
    <t>この列</t>
    <rPh sb="2" eb="3">
      <t>レツ</t>
    </rPh>
    <phoneticPr fontId="3"/>
  </si>
  <si>
    <t>Ａ</t>
    <phoneticPr fontId="3"/>
  </si>
  <si>
    <t>Ｂ</t>
    <phoneticPr fontId="3"/>
  </si>
  <si>
    <t>A</t>
    <phoneticPr fontId="3"/>
  </si>
  <si>
    <t>　　　　　     　月</t>
    <rPh sb="11" eb="12">
      <t>ツキ</t>
    </rPh>
    <phoneticPr fontId="3"/>
  </si>
  <si>
    <t>12月</t>
    <rPh sb="2" eb="3">
      <t>ツキ</t>
    </rPh>
    <phoneticPr fontId="3"/>
  </si>
  <si>
    <t>B</t>
    <phoneticPr fontId="3"/>
  </si>
  <si>
    <t>　　　　　　　月</t>
    <rPh sb="7" eb="8">
      <t>ツキ</t>
    </rPh>
    <phoneticPr fontId="3"/>
  </si>
  <si>
    <t>支給額</t>
    <rPh sb="0" eb="1">
      <t>シ</t>
    </rPh>
    <rPh sb="1" eb="2">
      <t>キュウ</t>
    </rPh>
    <rPh sb="2" eb="3">
      <t>ガク</t>
    </rPh>
    <phoneticPr fontId="3"/>
  </si>
  <si>
    <t>控除金額</t>
    <rPh sb="0" eb="2">
      <t>コウジョ</t>
    </rPh>
    <rPh sb="2" eb="4">
      <t>キンガク</t>
    </rPh>
    <phoneticPr fontId="3"/>
  </si>
  <si>
    <t>年　末　調　整　用　 (正社員）</t>
    <rPh sb="0" eb="1">
      <t>トシ</t>
    </rPh>
    <rPh sb="2" eb="3">
      <t>スエ</t>
    </rPh>
    <rPh sb="4" eb="5">
      <t>チョウ</t>
    </rPh>
    <rPh sb="6" eb="7">
      <t>タダシ</t>
    </rPh>
    <rPh sb="8" eb="9">
      <t>ヨウ</t>
    </rPh>
    <rPh sb="12" eb="13">
      <t>セイ</t>
    </rPh>
    <rPh sb="13" eb="15">
      <t>シャイン</t>
    </rPh>
    <phoneticPr fontId="3"/>
  </si>
  <si>
    <t>あ</t>
    <phoneticPr fontId="3"/>
  </si>
  <si>
    <t>い</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</si>
</sst>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5" formatCode="&quot;¥&quot;#,##0;&quot;¥&quot;\-#,##0"/>
    <numFmt numFmtId="6" formatCode="&quot;¥&quot;#,##0;[Red]&quot;¥&quot;\-#,##0"/>
    <numFmt numFmtId="176" formatCode="#,##0_ "/>
    <numFmt numFmtId="177" formatCode="[h]:mm"/>
    <numFmt numFmtId="178" formatCode="0_ "/>
    <numFmt numFmtId="179" formatCode="#,###\ "/>
    <numFmt numFmtId="180" formatCode="0_);[Red]\(0\)"/>
    <numFmt numFmtId="181" formatCode="#,###&quot;月分&quot;\ "/>
    <numFmt numFmtId="182" formatCode=";;;"/>
    <numFmt numFmtId="183" formatCode="#,###&quot;円&quot;\ "/>
    <numFmt numFmtId="184" formatCode="#,###&quot;&quot;\ "/>
    <numFmt numFmtId="185" formatCode="h:mm;@"/>
    <numFmt numFmtId="186" formatCode="###&quot;人&quot;"/>
    <numFmt numFmtId="187" formatCode="#,###&quot;月&quot;"/>
    <numFmt numFmtId="188" formatCode="#,##0_);[Red]\(#,##0\)"/>
    <numFmt numFmtId="189" formatCode="###\ &quot;円&quot;"/>
    <numFmt numFmtId="190" formatCode="###\ &quot;日&quot;"/>
    <numFmt numFmtId="191" formatCode="@&quot;殿&quot;"/>
    <numFmt numFmtId="192" formatCode="#,###"/>
    <numFmt numFmtId="193" formatCode="@&quot;㎞&quot;\ "/>
    <numFmt numFmtId="194" formatCode="[$-411]ggge&quot;年&quot;m&quot;月&quot;d&quot;日&quot;;@"/>
    <numFmt numFmtId="195" formatCode="0.00_);[Red]\(0.00\)"/>
    <numFmt numFmtId="196" formatCode="[$-411]ge\.m\.d;@"/>
    <numFmt numFmtId="197" formatCode="#,###&quot;（月末）&quot;"/>
    <numFmt numFmtId="198" formatCode="#,##0.00_ "/>
    <numFmt numFmtId="199" formatCode="h:mm;#,#00"/>
    <numFmt numFmtId="200" formatCode="[&lt;=999]000;[&lt;=9999]000\-00;000\-0000"/>
  </numFmts>
  <fonts count="88">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20"/>
      <name val="HG丸ｺﾞｼｯｸM-PRO"/>
      <family val="3"/>
      <charset val="128"/>
    </font>
    <font>
      <sz val="9"/>
      <name val="HG丸ｺﾞｼｯｸM-PRO"/>
      <family val="3"/>
      <charset val="128"/>
    </font>
    <font>
      <sz val="10"/>
      <name val="HG丸ｺﾞｼｯｸM-PRO"/>
      <family val="3"/>
      <charset val="128"/>
    </font>
    <font>
      <sz val="12"/>
      <name val="HG丸ｺﾞｼｯｸM-PRO"/>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u/>
      <sz val="11"/>
      <color indexed="12"/>
      <name val="ＭＳ Ｐゴシック"/>
      <family val="3"/>
      <charset val="128"/>
    </font>
    <font>
      <sz val="14"/>
      <name val="HGS創英角ﾎﾟｯﾌﾟ体"/>
      <family val="3"/>
      <charset val="128"/>
    </font>
    <font>
      <sz val="12"/>
      <name val="HG正楷書体-PRO"/>
      <family val="4"/>
      <charset val="128"/>
    </font>
    <font>
      <sz val="11"/>
      <name val="HG正楷書体-PRO"/>
      <family val="4"/>
      <charset val="128"/>
    </font>
    <font>
      <sz val="8"/>
      <name val="HG丸ｺﾞｼｯｸM-PRO"/>
      <family val="3"/>
      <charset val="128"/>
    </font>
    <font>
      <sz val="11"/>
      <color indexed="10"/>
      <name val="ＭＳ Ｐゴシック"/>
      <family val="3"/>
      <charset val="128"/>
    </font>
    <font>
      <sz val="14"/>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6"/>
      <name val="HG丸ｺﾞｼｯｸM-PRO"/>
      <family val="3"/>
      <charset val="128"/>
    </font>
    <font>
      <sz val="10"/>
      <color indexed="10"/>
      <name val="ＭＳ Ｐゴシック"/>
      <family val="3"/>
      <charset val="128"/>
    </font>
    <font>
      <sz val="18"/>
      <name val="HG丸ｺﾞｼｯｸM-PRO"/>
      <family val="3"/>
      <charset val="128"/>
    </font>
    <font>
      <b/>
      <sz val="12"/>
      <color indexed="10"/>
      <name val="HG丸ｺﾞｼｯｸM-PRO"/>
      <family val="3"/>
      <charset val="128"/>
    </font>
    <font>
      <sz val="13"/>
      <name val="HG正楷書体-PRO"/>
      <family val="4"/>
      <charset val="128"/>
    </font>
    <font>
      <sz val="10"/>
      <color indexed="9"/>
      <name val="HG丸ｺﾞｼｯｸM-PRO"/>
      <family val="3"/>
      <charset val="128"/>
    </font>
    <font>
      <sz val="12"/>
      <name val="HG創英角ﾎﾟｯﾌﾟ体"/>
      <family val="3"/>
      <charset val="128"/>
    </font>
    <font>
      <sz val="9"/>
      <color indexed="10"/>
      <name val="ＭＳ Ｐゴシック"/>
      <family val="3"/>
      <charset val="128"/>
    </font>
    <font>
      <b/>
      <sz val="12"/>
      <name val="HGSｺﾞｼｯｸM"/>
      <family val="3"/>
      <charset val="128"/>
    </font>
    <font>
      <sz val="11"/>
      <name val="HGP創英角ﾎﾟｯﾌﾟ体"/>
      <family val="3"/>
      <charset val="128"/>
    </font>
    <font>
      <b/>
      <sz val="12"/>
      <name val="HG丸ｺﾞｼｯｸM-PRO"/>
      <family val="3"/>
      <charset val="128"/>
    </font>
    <font>
      <b/>
      <sz val="10"/>
      <color indexed="10"/>
      <name val="HG丸ｺﾞｼｯｸM-PRO"/>
      <family val="3"/>
      <charset val="128"/>
    </font>
    <font>
      <sz val="11"/>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11"/>
      <color indexed="61"/>
      <name val="ＭＳ Ｐゴシック"/>
      <family val="3"/>
      <charset val="128"/>
    </font>
    <font>
      <sz val="9"/>
      <name val="HG正楷書体-PRO"/>
      <family val="4"/>
      <charset val="128"/>
    </font>
    <font>
      <sz val="11"/>
      <color indexed="8"/>
      <name val="HG丸ｺﾞｼｯｸM-PRO"/>
      <family val="3"/>
      <charset val="128"/>
    </font>
    <font>
      <sz val="8"/>
      <color indexed="8"/>
      <name val="HG丸ｺﾞｼｯｸM-PRO"/>
      <family val="3"/>
      <charset val="128"/>
    </font>
    <font>
      <sz val="10"/>
      <color indexed="8"/>
      <name val="HG丸ｺﾞｼｯｸM-PRO"/>
      <family val="3"/>
      <charset val="128"/>
    </font>
    <font>
      <sz val="9"/>
      <color indexed="8"/>
      <name val="HG丸ｺﾞｼｯｸM-PRO"/>
      <family val="3"/>
      <charset val="128"/>
    </font>
    <font>
      <sz val="11"/>
      <color indexed="8"/>
      <name val="ＭＳ Ｐゴシック"/>
      <family val="3"/>
      <charset val="128"/>
    </font>
    <font>
      <sz val="10"/>
      <color indexed="10"/>
      <name val="HG丸ｺﾞｼｯｸM-PRO"/>
      <family val="3"/>
      <charset val="128"/>
    </font>
    <font>
      <sz val="16"/>
      <name val="ＭＳ Ｐゴシック"/>
      <family val="3"/>
      <charset val="128"/>
    </font>
    <font>
      <sz val="14"/>
      <name val="ＭＳ Ｐゴシック"/>
      <family val="3"/>
      <charset val="128"/>
    </font>
    <font>
      <sz val="12"/>
      <color indexed="9"/>
      <name val="HG丸ｺﾞｼｯｸM-PRO"/>
      <family val="3"/>
      <charset val="128"/>
    </font>
    <font>
      <sz val="9"/>
      <color indexed="81"/>
      <name val="ＭＳ Ｐゴシック"/>
      <family val="3"/>
      <charset val="128"/>
    </font>
    <font>
      <b/>
      <sz val="9"/>
      <color indexed="81"/>
      <name val="ＭＳ Ｐゴシック"/>
      <family val="3"/>
      <charset val="128"/>
    </font>
    <font>
      <sz val="8"/>
      <color indexed="8"/>
      <name val="HGSｺﾞｼｯｸM"/>
      <family val="3"/>
      <charset val="128"/>
    </font>
    <font>
      <u/>
      <sz val="8"/>
      <color indexed="12"/>
      <name val="ＭＳ Ｐゴシック"/>
      <family val="3"/>
      <charset val="128"/>
    </font>
    <font>
      <u/>
      <sz val="8"/>
      <color indexed="57"/>
      <name val="ＭＳ Ｐゴシック"/>
      <family val="3"/>
      <charset val="128"/>
    </font>
    <font>
      <sz val="8"/>
      <name val="ＭＳ Ｐゴシック"/>
      <family val="3"/>
      <charset val="128"/>
    </font>
    <font>
      <sz val="8"/>
      <color indexed="57"/>
      <name val="HG丸ｺﾞｼｯｸM-PRO"/>
      <family val="3"/>
      <charset val="128"/>
    </font>
    <font>
      <u/>
      <sz val="11"/>
      <color indexed="53"/>
      <name val="ＭＳ Ｐゴシック"/>
      <family val="3"/>
      <charset val="128"/>
    </font>
    <font>
      <sz val="8"/>
      <color indexed="12"/>
      <name val="ＭＳ Ｐゴシック"/>
      <family val="3"/>
      <charset val="128"/>
    </font>
    <font>
      <sz val="12"/>
      <color indexed="8"/>
      <name val="ＭＳ Ｐゴシック"/>
      <family val="3"/>
      <charset val="128"/>
    </font>
    <font>
      <sz val="10"/>
      <color indexed="81"/>
      <name val="ＭＳ Ｐゴシック"/>
      <family val="3"/>
      <charset val="128"/>
    </font>
    <font>
      <sz val="11"/>
      <color indexed="12"/>
      <name val="ＭＳ Ｐゴシック"/>
      <family val="3"/>
      <charset val="128"/>
    </font>
    <font>
      <b/>
      <sz val="12"/>
      <name val="ＭＳ Ｐゴシック"/>
      <family val="3"/>
      <charset val="128"/>
    </font>
    <font>
      <sz val="9"/>
      <name val="ＭＳ 明朝"/>
      <family val="1"/>
      <charset val="128"/>
    </font>
    <font>
      <sz val="10"/>
      <name val="ＭＳ 明朝"/>
      <family val="1"/>
      <charset val="128"/>
    </font>
    <font>
      <sz val="9"/>
      <name val="HGSｺﾞｼｯｸM"/>
      <family val="3"/>
      <charset val="128"/>
    </font>
    <font>
      <sz val="8"/>
      <name val="HGPｺﾞｼｯｸM"/>
      <family val="3"/>
      <charset val="128"/>
    </font>
    <font>
      <b/>
      <u/>
      <sz val="12"/>
      <color indexed="12"/>
      <name val="ＭＳ Ｐゴシック"/>
      <family val="3"/>
      <charset val="128"/>
    </font>
    <font>
      <u/>
      <sz val="9"/>
      <color indexed="10"/>
      <name val="ＭＳ Ｐゴシック"/>
      <family val="3"/>
      <charset val="128"/>
    </font>
    <font>
      <b/>
      <sz val="11"/>
      <name val="ＭＳ Ｐゴシック"/>
      <family val="3"/>
      <charset val="128"/>
    </font>
    <font>
      <sz val="10"/>
      <name val="HG創英角ﾎﾟｯﾌﾟ体"/>
      <family val="3"/>
      <charset val="128"/>
    </font>
    <font>
      <sz val="11"/>
      <color indexed="9"/>
      <name val="HGSｺﾞｼｯｸM"/>
      <family val="3"/>
      <charset val="128"/>
    </font>
    <font>
      <sz val="12"/>
      <color indexed="9"/>
      <name val="HGSｺﾞｼｯｸM"/>
      <family val="3"/>
      <charset val="128"/>
    </font>
    <font>
      <b/>
      <sz val="11"/>
      <color indexed="10"/>
      <name val="ＭＳ Ｐゴシック"/>
      <family val="3"/>
      <charset val="128"/>
    </font>
    <font>
      <sz val="9"/>
      <color indexed="12"/>
      <name val="HG丸ｺﾞｼｯｸM-PRO"/>
      <family val="3"/>
      <charset val="128"/>
    </font>
    <font>
      <b/>
      <sz val="14"/>
      <name val="HG丸ｺﾞｼｯｸM-PRO"/>
      <family val="3"/>
      <charset val="128"/>
    </font>
    <font>
      <u/>
      <sz val="9"/>
      <color indexed="10"/>
      <name val="HG丸ｺﾞｼｯｸM-PRO"/>
      <family val="3"/>
      <charset val="128"/>
    </font>
    <font>
      <b/>
      <sz val="16"/>
      <color indexed="57"/>
      <name val="HG丸ｺﾞｼｯｸM-PRO"/>
      <family val="3"/>
      <charset val="128"/>
    </font>
    <font>
      <sz val="14"/>
      <name val="HG正楷書体-PRO"/>
      <family val="4"/>
      <charset val="128"/>
    </font>
    <font>
      <b/>
      <sz val="11"/>
      <name val="HG丸ｺﾞｼｯｸM-PRO"/>
      <family val="3"/>
      <charset val="128"/>
    </font>
    <font>
      <sz val="12"/>
      <color indexed="8"/>
      <name val="HG丸ｺﾞｼｯｸM-PRO"/>
      <family val="3"/>
      <charset val="128"/>
    </font>
    <font>
      <sz val="12"/>
      <color indexed="10"/>
      <name val="ＭＳ Ｐゴシック"/>
      <family val="3"/>
      <charset val="128"/>
    </font>
    <font>
      <sz val="12"/>
      <color indexed="10"/>
      <name val="HG丸ｺﾞｼｯｸM-PRO"/>
      <family val="3"/>
      <charset val="128"/>
    </font>
    <font>
      <u/>
      <sz val="11"/>
      <color indexed="12"/>
      <name val="HG丸ｺﾞｼｯｸM-PRO"/>
      <family val="3"/>
      <charset val="128"/>
    </font>
    <font>
      <sz val="16"/>
      <name val="HGP創英角ﾎﾟｯﾌﾟ体"/>
      <family val="3"/>
      <charset val="128"/>
    </font>
    <font>
      <sz val="10"/>
      <color indexed="57"/>
      <name val="ＭＳ Ｐゴシック"/>
      <family val="3"/>
      <charset val="128"/>
    </font>
    <font>
      <sz val="10"/>
      <color indexed="12"/>
      <name val="ＭＳ Ｐゴシック"/>
      <family val="3"/>
      <charset val="128"/>
    </font>
  </fonts>
  <fills count="20">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indexed="50"/>
        <bgColor indexed="64"/>
      </patternFill>
    </fill>
    <fill>
      <patternFill patternType="solid">
        <fgColor indexed="22"/>
        <bgColor indexed="64"/>
      </patternFill>
    </fill>
    <fill>
      <patternFill patternType="solid">
        <fgColor indexed="13"/>
        <bgColor indexed="64"/>
      </patternFill>
    </fill>
    <fill>
      <patternFill patternType="solid">
        <fgColor indexed="41"/>
        <bgColor indexed="64"/>
      </patternFill>
    </fill>
    <fill>
      <patternFill patternType="solid">
        <fgColor indexed="51"/>
        <bgColor indexed="64"/>
      </patternFill>
    </fill>
    <fill>
      <patternFill patternType="solid">
        <fgColor indexed="11"/>
        <bgColor indexed="64"/>
      </patternFill>
    </fill>
    <fill>
      <patternFill patternType="solid">
        <fgColor indexed="40"/>
        <bgColor indexed="64"/>
      </patternFill>
    </fill>
    <fill>
      <patternFill patternType="solid">
        <fgColor indexed="10"/>
        <bgColor indexed="64"/>
      </patternFill>
    </fill>
    <fill>
      <patternFill patternType="solid">
        <fgColor indexed="15"/>
        <bgColor indexed="64"/>
      </patternFill>
    </fill>
    <fill>
      <patternFill patternType="solid">
        <fgColor indexed="48"/>
        <bgColor indexed="64"/>
      </patternFill>
    </fill>
    <fill>
      <patternFill patternType="solid">
        <fgColor theme="0"/>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diagonalUp="1">
      <left style="hair">
        <color indexed="64"/>
      </left>
      <right style="hair">
        <color indexed="64"/>
      </right>
      <top/>
      <bottom style="hair">
        <color indexed="64"/>
      </bottom>
      <diagonal style="hair">
        <color indexed="64"/>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diagonal/>
    </border>
    <border>
      <left style="medium">
        <color indexed="64"/>
      </left>
      <right/>
      <top style="thin">
        <color indexed="64"/>
      </top>
      <bottom/>
      <diagonal/>
    </border>
    <border>
      <left style="medium">
        <color indexed="64"/>
      </left>
      <right/>
      <top/>
      <bottom/>
      <diagonal/>
    </border>
    <border>
      <left style="hair">
        <color indexed="64"/>
      </left>
      <right/>
      <top/>
      <bottom style="hair">
        <color indexed="64"/>
      </bottom>
      <diagonal/>
    </border>
    <border>
      <left/>
      <right/>
      <top style="thin">
        <color indexed="64"/>
      </top>
      <bottom/>
      <diagonal/>
    </border>
    <border>
      <left style="dotted">
        <color indexed="64"/>
      </left>
      <right style="dotted">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style="hair">
        <color indexed="64"/>
      </bottom>
      <diagonal/>
    </border>
    <border>
      <left style="thin">
        <color indexed="64"/>
      </left>
      <right style="hair">
        <color indexed="64"/>
      </right>
      <top style="thin">
        <color indexed="64"/>
      </top>
      <bottom/>
      <diagonal/>
    </border>
    <border>
      <left style="thin">
        <color indexed="64"/>
      </left>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64"/>
      </left>
      <right/>
      <top style="thin">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hair">
        <color indexed="64"/>
      </left>
      <right/>
      <top style="hair">
        <color indexed="64"/>
      </top>
      <bottom style="hair">
        <color indexed="64"/>
      </bottom>
      <diagonal style="hair">
        <color indexed="64"/>
      </diagonal>
    </border>
    <border diagonalDown="1">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diagonal/>
    </border>
    <border>
      <left style="hair">
        <color indexed="64"/>
      </left>
      <right/>
      <top/>
      <bottom/>
      <diagonal/>
    </border>
    <border>
      <left style="hair">
        <color indexed="64"/>
      </left>
      <right style="hair">
        <color indexed="64"/>
      </right>
      <top/>
      <bottom style="thin">
        <color indexed="64"/>
      </bottom>
      <diagonal/>
    </border>
    <border diagonalDown="1">
      <left style="hair">
        <color indexed="64"/>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4">
    <xf numFmtId="0" fontId="0" fillId="0" borderId="0"/>
    <xf numFmtId="0" fontId="13"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739">
    <xf numFmtId="0" fontId="0" fillId="0" borderId="0" xfId="0"/>
    <xf numFmtId="179" fontId="4" fillId="0" borderId="0" xfId="0" applyNumberFormat="1" applyFont="1" applyBorder="1" applyAlignment="1" applyProtection="1">
      <alignment vertical="center"/>
      <protection locked="0"/>
    </xf>
    <xf numFmtId="179" fontId="4" fillId="0" borderId="1" xfId="0" applyNumberFormat="1" applyFont="1" applyBorder="1" applyAlignment="1" applyProtection="1">
      <alignment vertical="center"/>
      <protection locked="0"/>
    </xf>
    <xf numFmtId="179" fontId="4" fillId="0" borderId="0" xfId="0" applyNumberFormat="1" applyFont="1" applyAlignment="1" applyProtection="1">
      <alignment vertical="center"/>
      <protection locked="0"/>
    </xf>
    <xf numFmtId="179" fontId="4" fillId="0" borderId="0" xfId="0" applyNumberFormat="1" applyFont="1" applyProtection="1">
      <protection locked="0"/>
    </xf>
    <xf numFmtId="179" fontId="6" fillId="0" borderId="0" xfId="0" applyNumberFormat="1" applyFont="1" applyAlignment="1" applyProtection="1">
      <alignment vertical="center"/>
      <protection locked="0"/>
    </xf>
    <xf numFmtId="179" fontId="7" fillId="0" borderId="2" xfId="0" applyNumberFormat="1" applyFont="1" applyBorder="1" applyAlignment="1" applyProtection="1">
      <alignment horizontal="right"/>
      <protection locked="0"/>
    </xf>
    <xf numFmtId="179" fontId="7" fillId="0" borderId="0" xfId="0" applyNumberFormat="1" applyFont="1" applyProtection="1">
      <protection locked="0"/>
    </xf>
    <xf numFmtId="179" fontId="7" fillId="0" borderId="0" xfId="0" applyNumberFormat="1" applyFont="1" applyAlignment="1" applyProtection="1">
      <alignment vertical="center"/>
      <protection locked="0"/>
    </xf>
    <xf numFmtId="179" fontId="6" fillId="0" borderId="1" xfId="0" applyNumberFormat="1" applyFont="1" applyBorder="1" applyAlignment="1" applyProtection="1">
      <alignment vertical="center"/>
      <protection hidden="1"/>
    </xf>
    <xf numFmtId="179" fontId="6" fillId="2" borderId="1" xfId="0" applyNumberFormat="1" applyFont="1" applyFill="1" applyBorder="1" applyAlignment="1" applyProtection="1">
      <alignment vertical="center"/>
      <protection hidden="1"/>
    </xf>
    <xf numFmtId="176" fontId="0" fillId="0" borderId="0" xfId="0" applyNumberFormat="1" applyProtection="1">
      <protection locked="0"/>
    </xf>
    <xf numFmtId="176" fontId="0" fillId="0" borderId="3" xfId="0" applyNumberFormat="1" applyBorder="1" applyProtection="1">
      <protection locked="0"/>
    </xf>
    <xf numFmtId="176" fontId="11" fillId="0" borderId="4" xfId="0" applyNumberFormat="1" applyFont="1" applyBorder="1" applyProtection="1">
      <protection locked="0"/>
    </xf>
    <xf numFmtId="176" fontId="0" fillId="0" borderId="1" xfId="0" applyNumberFormat="1" applyBorder="1" applyProtection="1">
      <protection locked="0"/>
    </xf>
    <xf numFmtId="179" fontId="4" fillId="2" borderId="0" xfId="0" applyNumberFormat="1" applyFont="1" applyFill="1" applyBorder="1" applyAlignment="1" applyProtection="1">
      <alignment horizontal="center" vertical="top" textRotation="255"/>
      <protection locked="0"/>
    </xf>
    <xf numFmtId="179" fontId="14" fillId="2" borderId="0" xfId="0" applyNumberFormat="1" applyFont="1" applyFill="1" applyBorder="1" applyAlignment="1" applyProtection="1">
      <alignment horizontal="center" vertical="center"/>
      <protection locked="0"/>
    </xf>
    <xf numFmtId="179" fontId="12" fillId="2" borderId="0" xfId="0" applyNumberFormat="1" applyFont="1" applyFill="1" applyBorder="1" applyAlignment="1" applyProtection="1">
      <alignment vertical="center"/>
      <protection locked="0"/>
    </xf>
    <xf numFmtId="179" fontId="4" fillId="2" borderId="0" xfId="0" applyNumberFormat="1" applyFont="1" applyFill="1" applyBorder="1" applyAlignment="1" applyProtection="1">
      <alignment vertical="center"/>
      <protection locked="0"/>
    </xf>
    <xf numFmtId="0" fontId="9" fillId="0" borderId="1" xfId="0" applyFont="1" applyBorder="1" applyAlignment="1" applyProtection="1">
      <alignment horizontal="center"/>
      <protection locked="0"/>
    </xf>
    <xf numFmtId="0" fontId="0" fillId="0" borderId="0" xfId="0" applyProtection="1">
      <protection locked="0"/>
    </xf>
    <xf numFmtId="179" fontId="7" fillId="0" borderId="5" xfId="0" applyNumberFormat="1" applyFont="1" applyBorder="1" applyAlignment="1" applyProtection="1">
      <alignment horizontal="right"/>
      <protection locked="0"/>
    </xf>
    <xf numFmtId="179" fontId="7" fillId="0" borderId="6" xfId="0" applyNumberFormat="1" applyFont="1" applyBorder="1" applyAlignment="1" applyProtection="1">
      <alignment horizontal="right"/>
      <protection locked="0"/>
    </xf>
    <xf numFmtId="179" fontId="4" fillId="2" borderId="7" xfId="0" applyNumberFormat="1" applyFont="1" applyFill="1" applyBorder="1" applyAlignment="1" applyProtection="1">
      <alignment horizontal="center" vertical="top" textRotation="255"/>
      <protection locked="0"/>
    </xf>
    <xf numFmtId="179" fontId="12" fillId="2" borderId="5" xfId="0" applyNumberFormat="1" applyFont="1" applyFill="1" applyBorder="1" applyAlignment="1" applyProtection="1">
      <alignment horizontal="right"/>
      <protection locked="0"/>
    </xf>
    <xf numFmtId="179" fontId="6" fillId="2" borderId="0" xfId="0" applyNumberFormat="1" applyFont="1" applyFill="1" applyAlignment="1" applyProtection="1">
      <alignment vertical="center"/>
      <protection locked="0"/>
    </xf>
    <xf numFmtId="0" fontId="18" fillId="0" borderId="0" xfId="0" applyFont="1" applyProtection="1">
      <protection locked="0"/>
    </xf>
    <xf numFmtId="0" fontId="0" fillId="0" borderId="0" xfId="0" applyNumberFormat="1" applyProtection="1">
      <protection locked="0"/>
    </xf>
    <xf numFmtId="0" fontId="9" fillId="0" borderId="0" xfId="0" applyNumberFormat="1" applyFont="1" applyProtection="1">
      <protection locked="0"/>
    </xf>
    <xf numFmtId="0" fontId="0" fillId="3" borderId="0" xfId="0" applyNumberFormat="1" applyFill="1" applyProtection="1">
      <protection locked="0"/>
    </xf>
    <xf numFmtId="179" fontId="20" fillId="0" borderId="0" xfId="0" applyNumberFormat="1" applyFont="1" applyAlignment="1" applyProtection="1">
      <alignment vertical="center"/>
      <protection locked="0"/>
    </xf>
    <xf numFmtId="179" fontId="21" fillId="0" borderId="0" xfId="0" applyNumberFormat="1" applyFont="1" applyAlignment="1" applyProtection="1">
      <alignment vertical="center"/>
      <protection locked="0"/>
    </xf>
    <xf numFmtId="179" fontId="20"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9" fontId="21" fillId="0" borderId="0" xfId="0" applyNumberFormat="1" applyFont="1" applyAlignment="1" applyProtection="1">
      <alignment horizontal="left" vertical="center"/>
      <protection hidden="1"/>
    </xf>
    <xf numFmtId="0" fontId="0" fillId="0" borderId="0" xfId="0" applyAlignment="1" applyProtection="1">
      <alignment horizontal="left" vertical="center"/>
      <protection locked="0"/>
    </xf>
    <xf numFmtId="179" fontId="20" fillId="0" borderId="1" xfId="0" applyNumberFormat="1" applyFont="1" applyBorder="1" applyAlignment="1" applyProtection="1">
      <alignment vertical="center"/>
      <protection locked="0"/>
    </xf>
    <xf numFmtId="179" fontId="20" fillId="0" borderId="8" xfId="0" applyNumberFormat="1" applyFont="1" applyBorder="1" applyAlignment="1" applyProtection="1">
      <alignment vertical="center"/>
      <protection locked="0"/>
    </xf>
    <xf numFmtId="179" fontId="22" fillId="0" borderId="1" xfId="0" applyNumberFormat="1" applyFont="1" applyBorder="1" applyAlignment="1" applyProtection="1">
      <alignment vertical="center"/>
      <protection hidden="1"/>
    </xf>
    <xf numFmtId="179" fontId="20" fillId="0" borderId="1" xfId="0" applyNumberFormat="1" applyFont="1" applyBorder="1" applyAlignment="1" applyProtection="1">
      <alignment vertical="center"/>
      <protection hidden="1"/>
    </xf>
    <xf numFmtId="179" fontId="23" fillId="0" borderId="0" xfId="0" applyNumberFormat="1" applyFont="1" applyAlignment="1" applyProtection="1">
      <alignment horizontal="right" vertical="center"/>
      <protection locked="0"/>
    </xf>
    <xf numFmtId="179" fontId="23" fillId="2" borderId="0" xfId="0" applyNumberFormat="1" applyFont="1" applyFill="1" applyAlignment="1" applyProtection="1">
      <alignment horizontal="right" vertical="center"/>
      <protection hidden="1"/>
    </xf>
    <xf numFmtId="179" fontId="23" fillId="0" borderId="0" xfId="0" applyNumberFormat="1" applyFont="1" applyBorder="1" applyAlignment="1" applyProtection="1">
      <alignment horizontal="right" vertical="center"/>
      <protection locked="0"/>
    </xf>
    <xf numFmtId="179" fontId="23"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0" fillId="0" borderId="0" xfId="0" applyBorder="1" applyAlignment="1" applyProtection="1">
      <alignment vertical="center"/>
      <protection locked="0"/>
    </xf>
    <xf numFmtId="179" fontId="7" fillId="0" borderId="1" xfId="0" applyNumberFormat="1" applyFont="1" applyBorder="1" applyAlignment="1" applyProtection="1">
      <alignment horizontal="center" vertical="center"/>
      <protection locked="0"/>
    </xf>
    <xf numFmtId="0" fontId="10" fillId="0" borderId="0" xfId="0" applyFont="1" applyProtection="1">
      <protection locked="0"/>
    </xf>
    <xf numFmtId="0" fontId="25" fillId="0" borderId="0" xfId="0" applyFont="1" applyProtection="1">
      <protection locked="0"/>
    </xf>
    <xf numFmtId="179" fontId="12" fillId="2" borderId="5" xfId="0" applyNumberFormat="1" applyFont="1" applyFill="1" applyBorder="1" applyAlignment="1" applyProtection="1">
      <alignment vertical="center"/>
      <protection hidden="1"/>
    </xf>
    <xf numFmtId="0" fontId="9" fillId="0" borderId="0" xfId="0" applyNumberFormat="1" applyFont="1" applyProtection="1">
      <protection hidden="1"/>
    </xf>
    <xf numFmtId="179" fontId="22" fillId="0" borderId="1" xfId="0" applyNumberFormat="1" applyFont="1" applyBorder="1" applyAlignment="1" applyProtection="1">
      <alignment horizontal="right" vertical="center"/>
      <protection hidden="1"/>
    </xf>
    <xf numFmtId="179" fontId="22" fillId="0" borderId="1" xfId="0" applyNumberFormat="1" applyFont="1" applyBorder="1" applyAlignment="1" applyProtection="1">
      <alignment horizontal="center" vertical="center"/>
      <protection hidden="1"/>
    </xf>
    <xf numFmtId="0" fontId="10" fillId="0" borderId="1" xfId="0" applyFont="1" applyBorder="1" applyAlignment="1" applyProtection="1">
      <alignment horizontal="center" vertical="center"/>
      <protection locked="0"/>
    </xf>
    <xf numFmtId="179" fontId="6" fillId="2" borderId="0" xfId="0" applyNumberFormat="1" applyFont="1" applyFill="1" applyBorder="1" applyAlignment="1" applyProtection="1">
      <alignment vertical="center"/>
      <protection locked="0"/>
    </xf>
    <xf numFmtId="179" fontId="4" fillId="2" borderId="2" xfId="0" applyNumberFormat="1" applyFont="1" applyFill="1" applyBorder="1" applyProtection="1">
      <protection locked="0"/>
    </xf>
    <xf numFmtId="179" fontId="4" fillId="2" borderId="5" xfId="0" applyNumberFormat="1" applyFont="1" applyFill="1" applyBorder="1" applyAlignment="1" applyProtection="1">
      <alignment horizontal="center" vertical="top" textRotation="255"/>
      <protection locked="0"/>
    </xf>
    <xf numFmtId="179" fontId="7" fillId="0" borderId="9" xfId="0" applyNumberFormat="1" applyFont="1" applyBorder="1" applyAlignment="1" applyProtection="1">
      <alignment horizontal="center" vertical="center" textRotation="255"/>
      <protection locked="0"/>
    </xf>
    <xf numFmtId="180" fontId="24" fillId="2" borderId="10" xfId="0" applyNumberFormat="1" applyFont="1" applyFill="1" applyBorder="1" applyAlignment="1" applyProtection="1">
      <alignment vertical="center"/>
      <protection hidden="1"/>
    </xf>
    <xf numFmtId="179" fontId="24" fillId="2" borderId="10" xfId="0" applyNumberFormat="1" applyFont="1" applyFill="1" applyBorder="1" applyAlignment="1" applyProtection="1">
      <alignment horizontal="center" vertical="center"/>
      <protection hidden="1"/>
    </xf>
    <xf numFmtId="179" fontId="5" fillId="0" borderId="9" xfId="0" applyNumberFormat="1" applyFont="1" applyBorder="1" applyAlignment="1" applyProtection="1">
      <alignment vertical="center"/>
      <protection locked="0"/>
    </xf>
    <xf numFmtId="179" fontId="7" fillId="0" borderId="9" xfId="0" applyNumberFormat="1" applyFont="1" applyBorder="1" applyAlignment="1" applyProtection="1">
      <alignment vertical="center"/>
      <protection locked="0"/>
    </xf>
    <xf numFmtId="179" fontId="19" fillId="0" borderId="9" xfId="0" applyNumberFormat="1" applyFont="1" applyBorder="1" applyAlignment="1" applyProtection="1">
      <protection locked="0"/>
    </xf>
    <xf numFmtId="179" fontId="4" fillId="0" borderId="9" xfId="0" applyNumberFormat="1" applyFont="1" applyBorder="1" applyProtection="1">
      <protection locked="0"/>
    </xf>
    <xf numFmtId="179" fontId="4" fillId="0" borderId="11" xfId="0" applyNumberFormat="1" applyFont="1" applyBorder="1" applyProtection="1">
      <protection locked="0"/>
    </xf>
    <xf numFmtId="0" fontId="0" fillId="2" borderId="0" xfId="0" applyFill="1" applyAlignment="1" applyProtection="1">
      <alignment horizontal="right"/>
      <protection locked="0"/>
    </xf>
    <xf numFmtId="179" fontId="29" fillId="2" borderId="0" xfId="0" applyNumberFormat="1" applyFont="1" applyFill="1" applyBorder="1" applyAlignment="1" applyProtection="1">
      <alignment horizontal="right"/>
      <protection locked="0"/>
    </xf>
    <xf numFmtId="0" fontId="6" fillId="2" borderId="0" xfId="0" applyFont="1" applyFill="1" applyProtection="1">
      <protection locked="0"/>
    </xf>
    <xf numFmtId="0" fontId="0" fillId="2" borderId="0" xfId="0" applyFill="1" applyProtection="1">
      <protection locked="0"/>
    </xf>
    <xf numFmtId="0" fontId="7" fillId="2" borderId="0" xfId="0" applyFont="1" applyFill="1" applyProtection="1">
      <protection locked="0"/>
    </xf>
    <xf numFmtId="0" fontId="12" fillId="2" borderId="0" xfId="0" applyNumberFormat="1" applyFont="1" applyFill="1" applyBorder="1" applyAlignment="1" applyProtection="1">
      <alignment vertical="center"/>
      <protection locked="0"/>
    </xf>
    <xf numFmtId="0" fontId="4" fillId="0" borderId="0" xfId="0" applyNumberFormat="1" applyFont="1" applyAlignment="1" applyProtection="1">
      <alignment vertical="center"/>
      <protection locked="0"/>
    </xf>
    <xf numFmtId="0" fontId="9" fillId="0" borderId="0" xfId="0" applyNumberFormat="1" applyFont="1" applyBorder="1" applyAlignment="1" applyProtection="1">
      <alignment horizontal="center"/>
      <protection locked="0"/>
    </xf>
    <xf numFmtId="0" fontId="7" fillId="0" borderId="0" xfId="0" applyNumberFormat="1" applyFont="1" applyAlignment="1" applyProtection="1">
      <alignment vertical="center"/>
      <protection locked="0"/>
    </xf>
    <xf numFmtId="0" fontId="6" fillId="0" borderId="0" xfId="0" applyNumberFormat="1" applyFont="1" applyAlignment="1" applyProtection="1">
      <alignment vertical="center"/>
      <protection locked="0"/>
    </xf>
    <xf numFmtId="0" fontId="9" fillId="2" borderId="0" xfId="0" applyNumberFormat="1" applyFont="1" applyFill="1" applyProtection="1">
      <protection hidden="1"/>
    </xf>
    <xf numFmtId="0" fontId="7" fillId="0" borderId="0" xfId="0" applyNumberFormat="1" applyFont="1" applyProtection="1">
      <protection locked="0"/>
    </xf>
    <xf numFmtId="0" fontId="7" fillId="0" borderId="0" xfId="0" applyNumberFormat="1" applyFont="1" applyBorder="1" applyAlignment="1" applyProtection="1">
      <alignment vertical="center"/>
      <protection locked="0"/>
    </xf>
    <xf numFmtId="176" fontId="0" fillId="0" borderId="12" xfId="0" applyNumberFormat="1" applyBorder="1" applyProtection="1">
      <protection hidden="1"/>
    </xf>
    <xf numFmtId="179" fontId="4" fillId="0" borderId="13" xfId="0" applyNumberFormat="1" applyFont="1" applyBorder="1" applyAlignment="1" applyProtection="1">
      <alignment vertical="center"/>
      <protection locked="0"/>
    </xf>
    <xf numFmtId="176" fontId="0" fillId="2" borderId="0" xfId="0" applyNumberFormat="1" applyFill="1" applyProtection="1">
      <protection locked="0"/>
    </xf>
    <xf numFmtId="176" fontId="11" fillId="0" borderId="0" xfId="0" applyNumberFormat="1" applyFont="1" applyBorder="1" applyAlignment="1" applyProtection="1">
      <alignment horizontal="center"/>
      <protection locked="0"/>
    </xf>
    <xf numFmtId="176" fontId="11" fillId="0" borderId="14" xfId="0" applyNumberFormat="1" applyFont="1" applyBorder="1" applyAlignment="1" applyProtection="1">
      <alignment horizontal="right"/>
      <protection locked="0"/>
    </xf>
    <xf numFmtId="176" fontId="9" fillId="0" borderId="0" xfId="0" applyNumberFormat="1" applyFont="1" applyBorder="1" applyProtection="1">
      <protection locked="0"/>
    </xf>
    <xf numFmtId="176" fontId="0" fillId="0" borderId="13" xfId="0" applyNumberFormat="1" applyBorder="1" applyProtection="1">
      <protection locked="0"/>
    </xf>
    <xf numFmtId="176" fontId="10" fillId="0" borderId="0" xfId="0" applyNumberFormat="1" applyFont="1" applyBorder="1" applyAlignment="1" applyProtection="1">
      <alignment horizontal="center" wrapText="1"/>
      <protection locked="0"/>
    </xf>
    <xf numFmtId="5" fontId="9" fillId="2" borderId="3" xfId="0" applyNumberFormat="1" applyFont="1" applyFill="1" applyBorder="1" applyProtection="1">
      <protection locked="0"/>
    </xf>
    <xf numFmtId="179" fontId="7" fillId="0" borderId="15" xfId="0" applyNumberFormat="1" applyFont="1" applyBorder="1" applyAlignment="1" applyProtection="1">
      <alignment horizontal="right"/>
      <protection locked="0"/>
    </xf>
    <xf numFmtId="179" fontId="0" fillId="2" borderId="16" xfId="0" applyNumberFormat="1" applyFill="1" applyBorder="1" applyProtection="1">
      <protection hidden="1"/>
    </xf>
    <xf numFmtId="176" fontId="0" fillId="4" borderId="1" xfId="0" applyNumberFormat="1" applyFill="1" applyBorder="1" applyProtection="1">
      <protection hidden="1"/>
    </xf>
    <xf numFmtId="176" fontId="0" fillId="0" borderId="1" xfId="0" applyNumberFormat="1" applyBorder="1" applyProtection="1">
      <protection hidden="1"/>
    </xf>
    <xf numFmtId="176" fontId="11" fillId="0" borderId="4" xfId="0" applyNumberFormat="1" applyFont="1" applyBorder="1" applyAlignment="1" applyProtection="1">
      <alignment horizontal="center" vertical="center"/>
      <protection locked="0"/>
    </xf>
    <xf numFmtId="177" fontId="0" fillId="4" borderId="17" xfId="0" applyNumberFormat="1" applyFill="1" applyBorder="1" applyProtection="1">
      <protection hidden="1"/>
    </xf>
    <xf numFmtId="176" fontId="10" fillId="0" borderId="4" xfId="0" applyNumberFormat="1" applyFont="1" applyBorder="1" applyAlignment="1" applyProtection="1">
      <alignment horizontal="right"/>
      <protection locked="0"/>
    </xf>
    <xf numFmtId="176" fontId="6" fillId="0" borderId="3" xfId="0" applyNumberFormat="1" applyFont="1" applyBorder="1" applyAlignment="1" applyProtection="1">
      <alignment horizontal="center"/>
      <protection locked="0"/>
    </xf>
    <xf numFmtId="176" fontId="7" fillId="0" borderId="4" xfId="0" applyNumberFormat="1" applyFont="1" applyBorder="1" applyAlignment="1" applyProtection="1">
      <alignment horizontal="center"/>
      <protection locked="0"/>
    </xf>
    <xf numFmtId="176" fontId="7" fillId="0" borderId="18" xfId="0" applyNumberFormat="1" applyFont="1" applyBorder="1" applyAlignment="1" applyProtection="1">
      <alignment horizontal="center"/>
      <protection locked="0"/>
    </xf>
    <xf numFmtId="176" fontId="7" fillId="0" borderId="19" xfId="0" applyNumberFormat="1" applyFont="1" applyBorder="1" applyAlignment="1" applyProtection="1">
      <alignment horizontal="center"/>
      <protection locked="0"/>
    </xf>
    <xf numFmtId="176" fontId="7" fillId="5" borderId="20" xfId="0" applyNumberFormat="1" applyFont="1" applyFill="1" applyBorder="1" applyAlignment="1" applyProtection="1">
      <alignment horizontal="center"/>
      <protection locked="0"/>
    </xf>
    <xf numFmtId="176" fontId="7" fillId="0" borderId="13" xfId="0" applyNumberFormat="1" applyFont="1" applyBorder="1" applyProtection="1">
      <protection locked="0"/>
    </xf>
    <xf numFmtId="176" fontId="4" fillId="0" borderId="0" xfId="0" applyNumberFormat="1" applyFont="1" applyProtection="1">
      <protection locked="0"/>
    </xf>
    <xf numFmtId="176" fontId="1" fillId="2" borderId="21" xfId="0" applyNumberFormat="1" applyFont="1" applyFill="1" applyBorder="1" applyAlignment="1" applyProtection="1">
      <alignment horizontal="center"/>
      <protection locked="0"/>
    </xf>
    <xf numFmtId="176" fontId="7" fillId="4" borderId="1" xfId="0" applyNumberFormat="1" applyFont="1" applyFill="1" applyBorder="1" applyAlignment="1" applyProtection="1">
      <alignment horizontal="center"/>
      <protection locked="0"/>
    </xf>
    <xf numFmtId="179" fontId="0" fillId="4" borderId="22" xfId="0" applyNumberFormat="1" applyFill="1" applyBorder="1" applyProtection="1">
      <protection hidden="1"/>
    </xf>
    <xf numFmtId="176" fontId="0" fillId="5" borderId="1" xfId="0" applyNumberFormat="1" applyFill="1" applyBorder="1" applyProtection="1">
      <protection hidden="1"/>
    </xf>
    <xf numFmtId="176" fontId="6" fillId="3" borderId="19" xfId="0" applyNumberFormat="1" applyFont="1" applyFill="1" applyBorder="1" applyAlignment="1" applyProtection="1">
      <alignment horizontal="center"/>
      <protection locked="0"/>
    </xf>
    <xf numFmtId="176" fontId="6" fillId="6" borderId="1" xfId="0" applyNumberFormat="1" applyFont="1" applyFill="1" applyBorder="1" applyAlignment="1" applyProtection="1">
      <alignment horizontal="center"/>
      <protection locked="0"/>
    </xf>
    <xf numFmtId="179" fontId="4" fillId="0" borderId="0" xfId="0" applyNumberFormat="1" applyFont="1" applyAlignment="1" applyProtection="1">
      <alignment horizontal="right" vertical="center"/>
      <protection locked="0"/>
    </xf>
    <xf numFmtId="176" fontId="11" fillId="0" borderId="23" xfId="0" applyNumberFormat="1" applyFont="1" applyBorder="1" applyAlignment="1" applyProtection="1">
      <alignment horizontal="center" vertical="center"/>
      <protection locked="0"/>
    </xf>
    <xf numFmtId="176" fontId="6" fillId="6" borderId="24" xfId="0" applyNumberFormat="1" applyFont="1" applyFill="1" applyBorder="1" applyAlignment="1" applyProtection="1">
      <alignment horizontal="center"/>
      <protection locked="0"/>
    </xf>
    <xf numFmtId="176" fontId="7" fillId="5" borderId="25" xfId="0" applyNumberFormat="1" applyFont="1" applyFill="1" applyBorder="1" applyAlignment="1" applyProtection="1">
      <alignment horizontal="center"/>
      <protection locked="0"/>
    </xf>
    <xf numFmtId="176" fontId="6" fillId="3" borderId="26" xfId="0" applyNumberFormat="1" applyFont="1" applyFill="1" applyBorder="1" applyAlignment="1" applyProtection="1">
      <alignment horizontal="center"/>
      <protection locked="0"/>
    </xf>
    <xf numFmtId="176" fontId="2" fillId="0" borderId="0" xfId="0" applyNumberFormat="1" applyFont="1" applyBorder="1" applyAlignment="1" applyProtection="1">
      <alignment horizontal="center" vertical="center"/>
      <protection locked="0"/>
    </xf>
    <xf numFmtId="179" fontId="0" fillId="2" borderId="4" xfId="0" applyNumberFormat="1" applyFill="1" applyBorder="1" applyAlignment="1" applyProtection="1">
      <alignment horizontal="center"/>
      <protection hidden="1"/>
    </xf>
    <xf numFmtId="176" fontId="10" fillId="0" borderId="1" xfId="0" applyNumberFormat="1" applyFont="1" applyBorder="1" applyAlignment="1" applyProtection="1">
      <alignment horizontal="left"/>
      <protection locked="0"/>
    </xf>
    <xf numFmtId="176" fontId="7" fillId="2" borderId="1" xfId="0" applyNumberFormat="1" applyFont="1" applyFill="1" applyBorder="1" applyAlignment="1" applyProtection="1">
      <alignment horizontal="left"/>
      <protection locked="0"/>
    </xf>
    <xf numFmtId="176" fontId="10" fillId="2" borderId="1" xfId="0" applyNumberFormat="1" applyFont="1" applyFill="1" applyBorder="1" applyAlignment="1" applyProtection="1">
      <alignment horizontal="left"/>
      <protection locked="0"/>
    </xf>
    <xf numFmtId="177" fontId="4" fillId="0" borderId="0" xfId="0" applyNumberFormat="1" applyFont="1" applyAlignment="1" applyProtection="1">
      <alignment vertical="center"/>
      <protection locked="0"/>
    </xf>
    <xf numFmtId="179" fontId="6" fillId="7" borderId="1" xfId="0" applyNumberFormat="1" applyFont="1" applyFill="1" applyBorder="1" applyAlignment="1" applyProtection="1">
      <alignment vertical="center"/>
      <protection hidden="1"/>
    </xf>
    <xf numFmtId="176" fontId="31" fillId="0" borderId="0" xfId="0" applyNumberFormat="1" applyFont="1" applyBorder="1" applyAlignment="1" applyProtection="1">
      <alignment horizontal="center"/>
      <protection locked="0"/>
    </xf>
    <xf numFmtId="176" fontId="25" fillId="0" borderId="0" xfId="0" applyNumberFormat="1" applyFont="1" applyBorder="1" applyAlignment="1" applyProtection="1">
      <alignment horizontal="center" wrapText="1"/>
      <protection locked="0"/>
    </xf>
    <xf numFmtId="176" fontId="18" fillId="0" borderId="0" xfId="0" applyNumberFormat="1" applyFont="1" applyProtection="1">
      <protection locked="0"/>
    </xf>
    <xf numFmtId="176" fontId="7" fillId="8" borderId="27" xfId="0" applyNumberFormat="1" applyFont="1" applyFill="1" applyBorder="1" applyAlignment="1" applyProtection="1">
      <alignment horizontal="center"/>
      <protection locked="0"/>
    </xf>
    <xf numFmtId="176" fontId="40" fillId="0" borderId="0" xfId="0" applyNumberFormat="1" applyFont="1" applyProtection="1">
      <protection locked="0"/>
    </xf>
    <xf numFmtId="179" fontId="7" fillId="0" borderId="28" xfId="0" applyNumberFormat="1" applyFont="1" applyBorder="1" applyProtection="1">
      <protection locked="0"/>
    </xf>
    <xf numFmtId="179" fontId="7" fillId="0" borderId="6" xfId="0" applyNumberFormat="1" applyFont="1" applyBorder="1" applyProtection="1">
      <protection locked="0"/>
    </xf>
    <xf numFmtId="179" fontId="7" fillId="2" borderId="29" xfId="0" applyNumberFormat="1" applyFont="1" applyFill="1" applyBorder="1" applyProtection="1">
      <protection hidden="1"/>
    </xf>
    <xf numFmtId="0" fontId="41" fillId="0" borderId="1" xfId="0" applyFont="1" applyBorder="1" applyAlignment="1" applyProtection="1">
      <alignment horizontal="right" vertical="center"/>
      <protection locked="0"/>
    </xf>
    <xf numFmtId="179" fontId="6" fillId="0" borderId="30" xfId="0" applyNumberFormat="1" applyFont="1" applyBorder="1" applyAlignment="1" applyProtection="1">
      <alignment vertical="center"/>
      <protection hidden="1"/>
    </xf>
    <xf numFmtId="177" fontId="22" fillId="0" borderId="30" xfId="0" applyNumberFormat="1" applyFont="1" applyBorder="1" applyAlignment="1" applyProtection="1">
      <alignment vertical="center"/>
      <protection hidden="1"/>
    </xf>
    <xf numFmtId="179" fontId="6" fillId="2" borderId="28" xfId="0" applyNumberFormat="1" applyFont="1" applyFill="1" applyBorder="1" applyAlignment="1" applyProtection="1">
      <alignment vertical="center"/>
      <protection hidden="1"/>
    </xf>
    <xf numFmtId="179" fontId="6" fillId="0" borderId="28" xfId="0" applyNumberFormat="1" applyFont="1" applyBorder="1" applyAlignment="1" applyProtection="1">
      <alignment vertical="center"/>
      <protection hidden="1"/>
    </xf>
    <xf numFmtId="179" fontId="6" fillId="2" borderId="12" xfId="0" applyNumberFormat="1" applyFont="1" applyFill="1" applyBorder="1" applyAlignment="1" applyProtection="1">
      <alignment vertical="center"/>
      <protection hidden="1"/>
    </xf>
    <xf numFmtId="179" fontId="6" fillId="4" borderId="29" xfId="0" applyNumberFormat="1" applyFont="1" applyFill="1" applyBorder="1" applyAlignment="1" applyProtection="1">
      <alignment vertical="center"/>
      <protection locked="0"/>
    </xf>
    <xf numFmtId="179" fontId="6" fillId="4" borderId="2" xfId="0" applyNumberFormat="1" applyFont="1" applyFill="1" applyBorder="1" applyAlignment="1" applyProtection="1">
      <alignment vertical="center"/>
      <protection locked="0"/>
    </xf>
    <xf numFmtId="179" fontId="6" fillId="0" borderId="15" xfId="0" applyNumberFormat="1" applyFont="1" applyBorder="1" applyAlignment="1" applyProtection="1">
      <alignment vertical="center"/>
      <protection hidden="1"/>
    </xf>
    <xf numFmtId="177" fontId="22" fillId="0" borderId="31" xfId="0" applyNumberFormat="1" applyFont="1" applyBorder="1" applyAlignment="1" applyProtection="1">
      <alignment vertical="center"/>
      <protection hidden="1"/>
    </xf>
    <xf numFmtId="177" fontId="22" fillId="0" borderId="6" xfId="0" applyNumberFormat="1" applyFont="1" applyBorder="1" applyAlignment="1" applyProtection="1">
      <alignment vertical="center"/>
      <protection hidden="1"/>
    </xf>
    <xf numFmtId="179" fontId="44" fillId="2" borderId="2" xfId="0" applyNumberFormat="1" applyFont="1" applyFill="1" applyBorder="1" applyAlignment="1" applyProtection="1">
      <alignment vertical="center"/>
      <protection locked="0"/>
    </xf>
    <xf numFmtId="183" fontId="17" fillId="0" borderId="1" xfId="0" applyNumberFormat="1" applyFont="1" applyBorder="1" applyProtection="1">
      <protection locked="0"/>
    </xf>
    <xf numFmtId="179" fontId="17" fillId="0" borderId="1" xfId="0" applyNumberFormat="1" applyFont="1" applyBorder="1" applyAlignment="1" applyProtection="1">
      <alignment vertical="center"/>
      <protection hidden="1"/>
    </xf>
    <xf numFmtId="179" fontId="6" fillId="4" borderId="28" xfId="0" applyNumberFormat="1" applyFont="1" applyFill="1" applyBorder="1" applyAlignment="1" applyProtection="1">
      <alignment vertical="center"/>
      <protection locked="0"/>
    </xf>
    <xf numFmtId="179" fontId="6" fillId="2" borderId="30" xfId="0" applyNumberFormat="1" applyFont="1" applyFill="1" applyBorder="1" applyAlignment="1" applyProtection="1">
      <alignment vertical="center"/>
      <protection hidden="1"/>
    </xf>
    <xf numFmtId="179" fontId="7" fillId="0" borderId="9" xfId="0" applyNumberFormat="1" applyFont="1" applyBorder="1" applyAlignment="1" applyProtection="1">
      <alignment horizontal="center" vertical="top" textRotation="255"/>
      <protection locked="0"/>
    </xf>
    <xf numFmtId="179" fontId="6" fillId="0" borderId="0" xfId="0" applyNumberFormat="1" applyFont="1" applyAlignment="1" applyProtection="1">
      <alignment horizontal="center" vertical="center"/>
      <protection locked="0"/>
    </xf>
    <xf numFmtId="0" fontId="0" fillId="0" borderId="0" xfId="0" applyAlignment="1" applyProtection="1">
      <alignment horizontal="center"/>
      <protection locked="0"/>
    </xf>
    <xf numFmtId="0" fontId="11" fillId="0" borderId="0" xfId="0" applyFont="1" applyProtection="1">
      <protection locked="0"/>
    </xf>
    <xf numFmtId="0" fontId="10" fillId="7" borderId="3" xfId="0" applyFont="1" applyFill="1" applyBorder="1" applyAlignment="1" applyProtection="1">
      <alignment horizontal="center"/>
      <protection locked="0"/>
    </xf>
    <xf numFmtId="0" fontId="0" fillId="0" borderId="32" xfId="0" applyBorder="1" applyProtection="1">
      <protection locked="0"/>
    </xf>
    <xf numFmtId="0" fontId="0" fillId="0" borderId="33" xfId="0" applyBorder="1" applyProtection="1">
      <protection locked="0"/>
    </xf>
    <xf numFmtId="0" fontId="49" fillId="0" borderId="0" xfId="0" applyFont="1" applyProtection="1">
      <protection locked="0"/>
    </xf>
    <xf numFmtId="0" fontId="49" fillId="0" borderId="33" xfId="0" applyFont="1" applyBorder="1" applyAlignment="1" applyProtection="1">
      <alignment horizontal="center"/>
      <protection locked="0"/>
    </xf>
    <xf numFmtId="0" fontId="0" fillId="2" borderId="0" xfId="0" applyFill="1" applyBorder="1" applyProtection="1">
      <protection locked="0"/>
    </xf>
    <xf numFmtId="0" fontId="10" fillId="0" borderId="4" xfId="0" applyFont="1" applyBorder="1" applyProtection="1">
      <protection locked="0"/>
    </xf>
    <xf numFmtId="182" fontId="0" fillId="0" borderId="0" xfId="0" applyNumberFormat="1" applyProtection="1">
      <protection locked="0"/>
    </xf>
    <xf numFmtId="176" fontId="7" fillId="6" borderId="1" xfId="0" applyNumberFormat="1" applyFont="1" applyFill="1" applyBorder="1" applyAlignment="1" applyProtection="1">
      <alignment horizontal="center"/>
      <protection locked="0"/>
    </xf>
    <xf numFmtId="176" fontId="7" fillId="2" borderId="1" xfId="0" applyNumberFormat="1" applyFont="1" applyFill="1" applyBorder="1" applyAlignment="1" applyProtection="1">
      <alignment horizontal="center"/>
      <protection locked="0"/>
    </xf>
    <xf numFmtId="179" fontId="12" fillId="2" borderId="34" xfId="0" applyNumberFormat="1" applyFont="1" applyFill="1" applyBorder="1" applyAlignment="1" applyProtection="1">
      <alignment vertical="center"/>
      <protection hidden="1"/>
    </xf>
    <xf numFmtId="179" fontId="4" fillId="0" borderId="33" xfId="0" applyNumberFormat="1" applyFont="1" applyBorder="1" applyProtection="1">
      <protection locked="0"/>
    </xf>
    <xf numFmtId="184" fontId="6" fillId="2" borderId="3" xfId="0" applyNumberFormat="1" applyFont="1" applyFill="1" applyBorder="1" applyAlignment="1" applyProtection="1">
      <alignment horizontal="right"/>
      <protection locked="0"/>
    </xf>
    <xf numFmtId="184" fontId="6" fillId="2" borderId="35" xfId="0" applyNumberFormat="1" applyFont="1" applyFill="1" applyBorder="1" applyAlignment="1" applyProtection="1">
      <alignment horizontal="right" vertical="center"/>
      <protection locked="0"/>
    </xf>
    <xf numFmtId="176" fontId="0" fillId="2" borderId="3" xfId="0" applyNumberFormat="1" applyFill="1" applyBorder="1" applyAlignment="1" applyProtection="1">
      <alignment vertical="center"/>
      <protection locked="0"/>
    </xf>
    <xf numFmtId="184" fontId="6" fillId="2" borderId="3" xfId="0" applyNumberFormat="1" applyFont="1" applyFill="1" applyBorder="1" applyAlignment="1" applyProtection="1">
      <alignment horizontal="right" vertical="center"/>
      <protection locked="0"/>
    </xf>
    <xf numFmtId="182" fontId="0" fillId="0" borderId="0" xfId="2" applyNumberFormat="1" applyFont="1" applyAlignment="1" applyProtection="1">
      <alignment vertical="center"/>
      <protection locked="0"/>
    </xf>
    <xf numFmtId="0" fontId="11" fillId="0" borderId="0" xfId="0" applyFont="1" applyAlignment="1" applyProtection="1">
      <alignment horizontal="center" vertical="center"/>
      <protection locked="0"/>
    </xf>
    <xf numFmtId="180" fontId="26" fillId="2" borderId="36" xfId="0" applyNumberFormat="1" applyFont="1" applyFill="1" applyBorder="1" applyAlignment="1" applyProtection="1">
      <alignment vertical="center"/>
      <protection hidden="1"/>
    </xf>
    <xf numFmtId="179" fontId="26" fillId="2" borderId="36" xfId="0" applyNumberFormat="1" applyFont="1" applyFill="1" applyBorder="1" applyAlignment="1" applyProtection="1">
      <alignment horizontal="center" vertical="center"/>
      <protection hidden="1"/>
    </xf>
    <xf numFmtId="179" fontId="6" fillId="2" borderId="2" xfId="0" applyNumberFormat="1" applyFont="1" applyFill="1" applyBorder="1" applyAlignment="1" applyProtection="1">
      <alignment vertical="center"/>
      <protection hidden="1"/>
    </xf>
    <xf numFmtId="0" fontId="10" fillId="0" borderId="3" xfId="0" applyFont="1" applyBorder="1" applyProtection="1">
      <protection locked="0"/>
    </xf>
    <xf numFmtId="0" fontId="0" fillId="0" borderId="3" xfId="0" applyBorder="1" applyAlignment="1" applyProtection="1">
      <alignment horizontal="center"/>
      <protection locked="0"/>
    </xf>
    <xf numFmtId="176" fontId="56" fillId="0" borderId="0" xfId="0" applyNumberFormat="1" applyFont="1" applyAlignment="1" applyProtection="1">
      <alignment vertical="center"/>
      <protection locked="0"/>
    </xf>
    <xf numFmtId="176" fontId="57" fillId="0" borderId="0" xfId="0" applyNumberFormat="1" applyFont="1" applyAlignment="1" applyProtection="1">
      <alignment vertical="center"/>
      <protection locked="0"/>
    </xf>
    <xf numFmtId="176" fontId="59" fillId="0" borderId="0" xfId="0" applyNumberFormat="1" applyFont="1" applyAlignment="1" applyProtection="1">
      <alignment vertical="center"/>
      <protection locked="0"/>
    </xf>
    <xf numFmtId="179" fontId="2" fillId="2" borderId="37" xfId="0" applyNumberFormat="1" applyFont="1" applyFill="1" applyBorder="1" applyProtection="1">
      <protection hidden="1"/>
    </xf>
    <xf numFmtId="179" fontId="0" fillId="4" borderId="38" xfId="0" applyNumberFormat="1" applyFill="1" applyBorder="1" applyProtection="1">
      <protection hidden="1"/>
    </xf>
    <xf numFmtId="176" fontId="53" fillId="0" borderId="4" xfId="0" applyNumberFormat="1" applyFont="1" applyBorder="1" applyAlignment="1" applyProtection="1">
      <alignment horizontal="center"/>
      <protection locked="0"/>
    </xf>
    <xf numFmtId="176" fontId="11" fillId="0" borderId="4" xfId="0" applyNumberFormat="1" applyFont="1" applyBorder="1" applyAlignment="1" applyProtection="1">
      <alignment horizontal="right"/>
      <protection locked="0"/>
    </xf>
    <xf numFmtId="176" fontId="6" fillId="2" borderId="1" xfId="0" applyNumberFormat="1" applyFont="1" applyFill="1" applyBorder="1" applyAlignment="1" applyProtection="1">
      <alignment horizontal="center"/>
      <protection locked="0"/>
    </xf>
    <xf numFmtId="176" fontId="23" fillId="0" borderId="23" xfId="0" applyNumberFormat="1" applyFont="1" applyBorder="1" applyAlignment="1" applyProtection="1">
      <alignment horizontal="center"/>
      <protection locked="0"/>
    </xf>
    <xf numFmtId="179" fontId="0" fillId="2" borderId="39" xfId="0" applyNumberFormat="1" applyFill="1" applyBorder="1" applyAlignment="1" applyProtection="1">
      <alignment horizontal="center"/>
      <protection hidden="1"/>
    </xf>
    <xf numFmtId="176" fontId="0" fillId="2" borderId="1" xfId="0" applyNumberFormat="1" applyFill="1" applyBorder="1" applyProtection="1">
      <protection locked="0"/>
    </xf>
    <xf numFmtId="179" fontId="6" fillId="0" borderId="13" xfId="0" applyNumberFormat="1" applyFont="1" applyBorder="1" applyAlignment="1" applyProtection="1">
      <alignment horizontal="center" vertical="center"/>
      <protection locked="0"/>
    </xf>
    <xf numFmtId="179" fontId="4" fillId="2" borderId="13" xfId="0" applyNumberFormat="1" applyFont="1" applyFill="1" applyBorder="1" applyAlignment="1" applyProtection="1">
      <alignment vertical="center"/>
      <protection locked="0"/>
    </xf>
    <xf numFmtId="179" fontId="22" fillId="0" borderId="24" xfId="0" applyNumberFormat="1" applyFont="1" applyBorder="1" applyAlignment="1" applyProtection="1">
      <alignment vertical="center"/>
      <protection hidden="1"/>
    </xf>
    <xf numFmtId="179" fontId="22" fillId="0" borderId="40" xfId="0" applyNumberFormat="1" applyFont="1" applyBorder="1" applyAlignment="1" applyProtection="1">
      <alignment vertical="center"/>
      <protection hidden="1"/>
    </xf>
    <xf numFmtId="179" fontId="22" fillId="0" borderId="5" xfId="0" applyNumberFormat="1" applyFont="1" applyBorder="1" applyAlignment="1" applyProtection="1">
      <alignment vertical="center"/>
      <protection hidden="1"/>
    </xf>
    <xf numFmtId="179" fontId="6" fillId="2" borderId="1" xfId="0" applyNumberFormat="1" applyFont="1" applyFill="1" applyBorder="1" applyAlignment="1" applyProtection="1">
      <alignment horizontal="center" vertical="center"/>
      <protection locked="0"/>
    </xf>
    <xf numFmtId="179" fontId="7" fillId="2" borderId="7" xfId="0" applyNumberFormat="1" applyFont="1" applyFill="1" applyBorder="1" applyAlignment="1" applyProtection="1">
      <alignment vertical="center"/>
      <protection locked="0"/>
    </xf>
    <xf numFmtId="179" fontId="7" fillId="2" borderId="5" xfId="0" applyNumberFormat="1" applyFont="1" applyFill="1" applyBorder="1" applyAlignment="1" applyProtection="1">
      <alignment vertical="center"/>
      <protection locked="0"/>
    </xf>
    <xf numFmtId="0" fontId="10" fillId="7" borderId="3" xfId="0" applyFont="1" applyFill="1" applyBorder="1" applyAlignment="1" applyProtection="1">
      <alignment horizontal="right"/>
      <protection locked="0"/>
    </xf>
    <xf numFmtId="0" fontId="62" fillId="0" borderId="0" xfId="0" applyFont="1" applyProtection="1">
      <protection locked="0"/>
    </xf>
    <xf numFmtId="176" fontId="0" fillId="0" borderId="3" xfId="0" applyNumberFormat="1" applyBorder="1" applyProtection="1">
      <protection hidden="1"/>
    </xf>
    <xf numFmtId="0" fontId="9" fillId="0" borderId="3" xfId="0" applyFont="1" applyBorder="1" applyProtection="1">
      <protection locked="0"/>
    </xf>
    <xf numFmtId="0" fontId="62" fillId="0" borderId="41" xfId="0" applyFont="1" applyBorder="1" applyProtection="1">
      <protection locked="0"/>
    </xf>
    <xf numFmtId="0" fontId="0" fillId="0" borderId="13" xfId="0" applyBorder="1" applyProtection="1">
      <protection locked="0"/>
    </xf>
    <xf numFmtId="179" fontId="6" fillId="0" borderId="13" xfId="0" applyNumberFormat="1" applyFont="1" applyBorder="1" applyAlignment="1" applyProtection="1">
      <alignment vertical="center"/>
      <protection locked="0"/>
    </xf>
    <xf numFmtId="176" fontId="31" fillId="0" borderId="0" xfId="0" applyNumberFormat="1" applyFont="1" applyBorder="1" applyAlignment="1" applyProtection="1">
      <alignment horizontal="left" vertical="center"/>
      <protection locked="0"/>
    </xf>
    <xf numFmtId="0" fontId="54" fillId="0" borderId="1" xfId="1" applyFont="1" applyBorder="1" applyAlignment="1" applyProtection="1">
      <alignment horizontal="center" vertical="center"/>
      <protection locked="0"/>
    </xf>
    <xf numFmtId="0" fontId="58" fillId="0" borderId="1" xfId="1" applyFont="1" applyBorder="1" applyAlignment="1" applyProtection="1">
      <alignment horizontal="center" vertical="center"/>
      <protection locked="0"/>
    </xf>
    <xf numFmtId="0" fontId="55" fillId="0" borderId="1" xfId="1" applyFont="1" applyBorder="1" applyAlignment="1" applyProtection="1">
      <alignment horizontal="center" vertical="center"/>
      <protection locked="0"/>
    </xf>
    <xf numFmtId="177" fontId="0" fillId="2" borderId="42" xfId="0" applyNumberFormat="1" applyFill="1" applyBorder="1" applyProtection="1">
      <protection hidden="1"/>
    </xf>
    <xf numFmtId="5" fontId="60" fillId="2" borderId="42" xfId="0" applyNumberFormat="1" applyFont="1" applyFill="1" applyBorder="1" applyProtection="1">
      <protection hidden="1"/>
    </xf>
    <xf numFmtId="5" fontId="9" fillId="2" borderId="42" xfId="0" applyNumberFormat="1" applyFont="1" applyFill="1" applyBorder="1" applyProtection="1">
      <protection hidden="1"/>
    </xf>
    <xf numFmtId="179" fontId="6" fillId="6" borderId="2" xfId="0" applyNumberFormat="1" applyFont="1" applyFill="1" applyBorder="1" applyAlignment="1" applyProtection="1">
      <alignment horizontal="center" vertical="center"/>
      <protection hidden="1"/>
    </xf>
    <xf numFmtId="179" fontId="6" fillId="4" borderId="6" xfId="0" applyNumberFormat="1" applyFont="1" applyFill="1" applyBorder="1" applyAlignment="1" applyProtection="1">
      <alignment vertical="center"/>
      <protection locked="0"/>
    </xf>
    <xf numFmtId="179" fontId="6" fillId="4" borderId="5" xfId="0" applyNumberFormat="1" applyFont="1" applyFill="1" applyBorder="1" applyAlignment="1" applyProtection="1">
      <alignment vertical="center"/>
      <protection locked="0"/>
    </xf>
    <xf numFmtId="179" fontId="6" fillId="0" borderId="43" xfId="0" applyNumberFormat="1" applyFont="1" applyBorder="1" applyAlignment="1" applyProtection="1">
      <alignment vertical="center"/>
      <protection hidden="1"/>
    </xf>
    <xf numFmtId="179" fontId="6" fillId="0" borderId="18" xfId="0" applyNumberFormat="1" applyFont="1" applyBorder="1" applyAlignment="1" applyProtection="1">
      <alignment vertical="center"/>
      <protection hidden="1"/>
    </xf>
    <xf numFmtId="179" fontId="7" fillId="0" borderId="0" xfId="2" applyNumberFormat="1" applyFont="1" applyProtection="1">
      <protection locked="0"/>
    </xf>
    <xf numFmtId="179" fontId="7" fillId="0" borderId="0" xfId="2" applyNumberFormat="1" applyFont="1" applyAlignment="1" applyProtection="1">
      <alignment horizontal="center"/>
      <protection locked="0"/>
    </xf>
    <xf numFmtId="179" fontId="8" fillId="0" borderId="0" xfId="2" applyNumberFormat="1" applyFont="1" applyProtection="1">
      <protection locked="0"/>
    </xf>
    <xf numFmtId="179" fontId="7" fillId="5" borderId="1" xfId="2" applyNumberFormat="1" applyFont="1" applyFill="1" applyBorder="1" applyAlignment="1" applyProtection="1">
      <alignment horizontal="center"/>
      <protection locked="0"/>
    </xf>
    <xf numFmtId="179" fontId="7" fillId="2" borderId="1" xfId="2" applyNumberFormat="1" applyFont="1" applyFill="1" applyBorder="1" applyAlignment="1" applyProtection="1">
      <alignment horizontal="center"/>
      <protection locked="0"/>
    </xf>
    <xf numFmtId="179" fontId="7" fillId="0" borderId="1" xfId="2" applyNumberFormat="1" applyFont="1" applyBorder="1" applyAlignment="1" applyProtection="1">
      <alignment horizontal="center"/>
      <protection locked="0"/>
    </xf>
    <xf numFmtId="179" fontId="7" fillId="4" borderId="1" xfId="2" applyNumberFormat="1" applyFont="1" applyFill="1" applyBorder="1" applyAlignment="1" applyProtection="1">
      <alignment horizontal="center"/>
      <protection locked="0"/>
    </xf>
    <xf numFmtId="179" fontId="7" fillId="0" borderId="1" xfId="2" applyNumberFormat="1" applyFont="1" applyBorder="1" applyProtection="1">
      <protection hidden="1"/>
    </xf>
    <xf numFmtId="179" fontId="7" fillId="4" borderId="1" xfId="2" applyNumberFormat="1" applyFont="1" applyFill="1" applyBorder="1" applyProtection="1">
      <protection locked="0"/>
    </xf>
    <xf numFmtId="179" fontId="7" fillId="2" borderId="1" xfId="2" applyNumberFormat="1" applyFont="1" applyFill="1" applyBorder="1" applyProtection="1">
      <protection hidden="1"/>
    </xf>
    <xf numFmtId="179" fontId="7" fillId="0" borderId="0" xfId="2" applyNumberFormat="1" applyFont="1" applyAlignment="1" applyProtection="1">
      <alignment horizontal="right"/>
      <protection hidden="1"/>
    </xf>
    <xf numFmtId="179" fontId="7" fillId="9" borderId="1" xfId="2" applyNumberFormat="1" applyFont="1" applyFill="1" applyBorder="1" applyAlignment="1" applyProtection="1">
      <alignment horizontal="center"/>
      <protection locked="0"/>
    </xf>
    <xf numFmtId="179" fontId="7" fillId="6" borderId="1" xfId="2" applyNumberFormat="1" applyFont="1" applyFill="1" applyBorder="1" applyAlignment="1" applyProtection="1">
      <alignment horizontal="center"/>
      <protection locked="0"/>
    </xf>
    <xf numFmtId="179" fontId="7" fillId="0" borderId="0" xfId="2" applyNumberFormat="1" applyFont="1" applyAlignment="1" applyProtection="1">
      <alignment vertical="center"/>
      <protection locked="0"/>
    </xf>
    <xf numFmtId="179" fontId="8" fillId="0" borderId="0" xfId="2" applyNumberFormat="1" applyFont="1" applyProtection="1">
      <protection hidden="1"/>
    </xf>
    <xf numFmtId="179" fontId="7" fillId="0" borderId="1" xfId="2" applyNumberFormat="1" applyFont="1" applyBorder="1" applyAlignment="1" applyProtection="1">
      <alignment horizontal="center"/>
      <protection hidden="1"/>
    </xf>
    <xf numFmtId="179" fontId="7" fillId="0" borderId="0" xfId="2" applyNumberFormat="1" applyFont="1" applyProtection="1">
      <protection hidden="1"/>
    </xf>
    <xf numFmtId="179" fontId="7" fillId="2" borderId="0" xfId="2" applyNumberFormat="1" applyFont="1" applyFill="1" applyAlignment="1" applyProtection="1">
      <alignment horizontal="center"/>
      <protection locked="0"/>
    </xf>
    <xf numFmtId="179" fontId="19" fillId="2" borderId="0" xfId="2" applyNumberFormat="1" applyFont="1" applyFill="1" applyProtection="1">
      <protection locked="0"/>
    </xf>
    <xf numFmtId="179" fontId="8" fillId="2" borderId="0" xfId="2" applyNumberFormat="1" applyFont="1" applyFill="1" applyProtection="1">
      <protection locked="0"/>
    </xf>
    <xf numFmtId="179" fontId="7" fillId="2" borderId="0" xfId="2" applyNumberFormat="1" applyFont="1" applyFill="1" applyProtection="1">
      <protection locked="0"/>
    </xf>
    <xf numFmtId="179" fontId="7" fillId="9" borderId="1" xfId="2" applyNumberFormat="1" applyFont="1" applyFill="1" applyBorder="1" applyProtection="1">
      <protection hidden="1"/>
    </xf>
    <xf numFmtId="0" fontId="0" fillId="0" borderId="0" xfId="0" applyBorder="1" applyProtection="1">
      <protection locked="0"/>
    </xf>
    <xf numFmtId="0" fontId="11" fillId="0" borderId="1" xfId="0" applyFont="1" applyBorder="1" applyAlignment="1" applyProtection="1">
      <alignment horizontal="center"/>
      <protection locked="0"/>
    </xf>
    <xf numFmtId="176" fontId="0" fillId="0" borderId="0" xfId="0" applyNumberFormat="1" applyAlignment="1" applyProtection="1">
      <alignment horizontal="center"/>
      <protection locked="0"/>
    </xf>
    <xf numFmtId="176" fontId="10" fillId="0" borderId="14" xfId="0" applyNumberFormat="1" applyFont="1" applyBorder="1" applyAlignment="1" applyProtection="1">
      <alignment horizontal="center"/>
      <protection locked="0"/>
    </xf>
    <xf numFmtId="176" fontId="0" fillId="0" borderId="12" xfId="0" applyNumberFormat="1" applyBorder="1" applyAlignment="1" applyProtection="1">
      <alignment horizontal="center"/>
      <protection hidden="1"/>
    </xf>
    <xf numFmtId="176" fontId="0" fillId="0" borderId="3" xfId="0" applyNumberFormat="1" applyBorder="1" applyAlignment="1" applyProtection="1">
      <alignment horizontal="center"/>
      <protection locked="0"/>
    </xf>
    <xf numFmtId="0" fontId="0" fillId="0" borderId="1" xfId="0" applyBorder="1" applyProtection="1">
      <protection locked="0"/>
    </xf>
    <xf numFmtId="0" fontId="0" fillId="9" borderId="44" xfId="0" applyFill="1" applyBorder="1" applyAlignment="1" applyProtection="1">
      <alignment horizontal="center"/>
      <protection locked="0"/>
    </xf>
    <xf numFmtId="179" fontId="7" fillId="2" borderId="29" xfId="0" applyNumberFormat="1" applyFont="1" applyFill="1" applyBorder="1" applyProtection="1">
      <protection locked="0"/>
    </xf>
    <xf numFmtId="179" fontId="6" fillId="2" borderId="29" xfId="0" applyNumberFormat="1" applyFont="1" applyFill="1" applyBorder="1" applyAlignment="1" applyProtection="1">
      <alignment vertical="center"/>
      <protection hidden="1"/>
    </xf>
    <xf numFmtId="179" fontId="7" fillId="7" borderId="2" xfId="0" applyNumberFormat="1" applyFont="1" applyFill="1" applyBorder="1" applyProtection="1">
      <protection locked="0"/>
    </xf>
    <xf numFmtId="179" fontId="6" fillId="7" borderId="2" xfId="0" applyNumberFormat="1" applyFont="1" applyFill="1" applyBorder="1" applyAlignment="1" applyProtection="1">
      <alignment vertical="center"/>
      <protection hidden="1"/>
    </xf>
    <xf numFmtId="0" fontId="0" fillId="3" borderId="44" xfId="0" applyFill="1" applyBorder="1" applyAlignment="1" applyProtection="1">
      <alignment horizontal="center"/>
      <protection locked="0"/>
    </xf>
    <xf numFmtId="183" fontId="6" fillId="0" borderId="1" xfId="0" applyNumberFormat="1" applyFont="1" applyBorder="1" applyProtection="1">
      <protection locked="0"/>
    </xf>
    <xf numFmtId="179" fontId="6" fillId="0" borderId="0" xfId="0" applyNumberFormat="1" applyFont="1" applyProtection="1">
      <protection locked="0"/>
    </xf>
    <xf numFmtId="38" fontId="64" fillId="0" borderId="1" xfId="2" applyFont="1" applyBorder="1" applyProtection="1">
      <protection locked="0"/>
    </xf>
    <xf numFmtId="38" fontId="65" fillId="10" borderId="1" xfId="2" applyFont="1" applyFill="1" applyBorder="1" applyProtection="1">
      <protection locked="0"/>
    </xf>
    <xf numFmtId="38" fontId="65" fillId="0" borderId="1" xfId="2" applyFont="1" applyBorder="1" applyProtection="1">
      <protection locked="0"/>
    </xf>
    <xf numFmtId="179" fontId="4" fillId="0" borderId="0" xfId="0" applyNumberFormat="1" applyFont="1" applyAlignment="1" applyProtection="1">
      <alignment horizontal="right"/>
      <protection locked="0"/>
    </xf>
    <xf numFmtId="179" fontId="6" fillId="0" borderId="1" xfId="0" applyNumberFormat="1" applyFont="1" applyBorder="1" applyProtection="1">
      <protection hidden="1"/>
    </xf>
    <xf numFmtId="38" fontId="65" fillId="0" borderId="1" xfId="2" applyFont="1" applyBorder="1" applyProtection="1">
      <protection hidden="1"/>
    </xf>
    <xf numFmtId="179" fontId="4" fillId="0" borderId="0" xfId="2" applyNumberFormat="1" applyFont="1" applyProtection="1">
      <protection locked="0"/>
    </xf>
    <xf numFmtId="38" fontId="65" fillId="0" borderId="1" xfId="2" applyFont="1" applyBorder="1" applyAlignment="1" applyProtection="1">
      <alignment horizontal="center"/>
      <protection locked="0"/>
    </xf>
    <xf numFmtId="189" fontId="7" fillId="0" borderId="1" xfId="2" applyNumberFormat="1" applyFont="1" applyBorder="1" applyProtection="1">
      <protection locked="0"/>
    </xf>
    <xf numFmtId="179" fontId="7" fillId="0" borderId="1" xfId="2" applyNumberFormat="1" applyFont="1" applyBorder="1" applyAlignment="1" applyProtection="1">
      <alignment horizontal="right"/>
      <protection locked="0"/>
    </xf>
    <xf numFmtId="179" fontId="6" fillId="0" borderId="1" xfId="2" applyNumberFormat="1" applyFont="1" applyBorder="1" applyProtection="1">
      <protection hidden="1"/>
    </xf>
    <xf numFmtId="179" fontId="6" fillId="2" borderId="0" xfId="0" applyNumberFormat="1" applyFont="1" applyFill="1" applyAlignment="1" applyProtection="1">
      <alignment horizontal="right" vertical="center"/>
      <protection hidden="1"/>
    </xf>
    <xf numFmtId="179" fontId="17" fillId="0" borderId="4" xfId="0" applyNumberFormat="1" applyFont="1" applyBorder="1" applyAlignment="1" applyProtection="1">
      <alignment vertical="center"/>
      <protection hidden="1"/>
    </xf>
    <xf numFmtId="179" fontId="17" fillId="2" borderId="1" xfId="0" applyNumberFormat="1" applyFont="1" applyFill="1" applyBorder="1" applyAlignment="1" applyProtection="1">
      <alignment vertical="center"/>
      <protection hidden="1"/>
    </xf>
    <xf numFmtId="190" fontId="66" fillId="0" borderId="1" xfId="0" applyNumberFormat="1" applyFont="1" applyBorder="1" applyAlignment="1" applyProtection="1">
      <alignment vertical="center"/>
      <protection hidden="1"/>
    </xf>
    <xf numFmtId="179" fontId="17" fillId="2" borderId="1" xfId="0" applyNumberFormat="1" applyFont="1" applyFill="1" applyBorder="1" applyAlignment="1" applyProtection="1">
      <alignment horizontal="right" vertical="center"/>
      <protection hidden="1"/>
    </xf>
    <xf numFmtId="179" fontId="17" fillId="2" borderId="0" xfId="0" applyNumberFormat="1" applyFont="1" applyFill="1" applyAlignment="1" applyProtection="1">
      <alignment horizontal="right"/>
      <protection hidden="1"/>
    </xf>
    <xf numFmtId="179" fontId="68" fillId="11" borderId="1" xfId="1" applyNumberFormat="1" applyFont="1" applyFill="1" applyBorder="1" applyAlignment="1" applyProtection="1">
      <alignment horizontal="center"/>
      <protection locked="0"/>
    </xf>
    <xf numFmtId="179" fontId="4" fillId="0" borderId="35" xfId="0" applyNumberFormat="1" applyFont="1" applyBorder="1" applyAlignment="1" applyProtection="1">
      <alignment vertical="center"/>
      <protection locked="0"/>
    </xf>
    <xf numFmtId="179" fontId="4" fillId="0" borderId="0" xfId="0" applyNumberFormat="1" applyFont="1" applyAlignment="1" applyProtection="1">
      <protection locked="0"/>
    </xf>
    <xf numFmtId="0" fontId="10" fillId="7" borderId="1" xfId="0" applyFont="1" applyFill="1" applyBorder="1" applyAlignment="1" applyProtection="1">
      <alignment horizontal="center" vertical="center"/>
      <protection hidden="1"/>
    </xf>
    <xf numFmtId="176" fontId="7" fillId="2" borderId="45" xfId="0" applyNumberFormat="1" applyFont="1" applyFill="1" applyBorder="1" applyAlignment="1" applyProtection="1">
      <alignment horizontal="center"/>
      <protection locked="0"/>
    </xf>
    <xf numFmtId="176" fontId="10" fillId="2" borderId="46" xfId="0" applyNumberFormat="1" applyFont="1" applyFill="1" applyBorder="1" applyAlignment="1" applyProtection="1">
      <alignment horizontal="center"/>
      <protection locked="0"/>
    </xf>
    <xf numFmtId="177" fontId="0" fillId="0" borderId="47" xfId="0" applyNumberFormat="1" applyBorder="1" applyProtection="1">
      <protection hidden="1"/>
    </xf>
    <xf numFmtId="177" fontId="0" fillId="0" borderId="48" xfId="0" applyNumberFormat="1" applyBorder="1" applyProtection="1">
      <protection hidden="1"/>
    </xf>
    <xf numFmtId="176" fontId="7" fillId="7" borderId="4" xfId="0" applyNumberFormat="1" applyFont="1" applyFill="1" applyBorder="1" applyAlignment="1" applyProtection="1">
      <alignment horizontal="center"/>
      <protection locked="0"/>
    </xf>
    <xf numFmtId="176" fontId="0" fillId="0" borderId="4" xfId="0" applyNumberFormat="1" applyBorder="1" applyProtection="1">
      <protection locked="0"/>
    </xf>
    <xf numFmtId="176" fontId="6" fillId="7" borderId="4" xfId="0" applyNumberFormat="1" applyFont="1" applyFill="1" applyBorder="1" applyAlignment="1" applyProtection="1">
      <alignment horizontal="center"/>
      <protection locked="0"/>
    </xf>
    <xf numFmtId="176" fontId="6" fillId="2" borderId="45" xfId="0" applyNumberFormat="1" applyFont="1" applyFill="1" applyBorder="1" applyAlignment="1" applyProtection="1">
      <alignment horizontal="center"/>
      <protection locked="0"/>
    </xf>
    <xf numFmtId="176" fontId="11" fillId="2" borderId="46" xfId="0" applyNumberFormat="1" applyFont="1" applyFill="1" applyBorder="1" applyAlignment="1" applyProtection="1">
      <alignment horizontal="center"/>
      <protection locked="0"/>
    </xf>
    <xf numFmtId="179" fontId="4" fillId="2" borderId="0" xfId="2" applyNumberFormat="1" applyFont="1" applyFill="1" applyProtection="1">
      <protection locked="0"/>
    </xf>
    <xf numFmtId="179" fontId="7" fillId="2" borderId="0" xfId="2" applyNumberFormat="1" applyFont="1" applyFill="1" applyAlignment="1" applyProtection="1">
      <alignment horizontal="right"/>
      <protection hidden="1"/>
    </xf>
    <xf numFmtId="0" fontId="7" fillId="0" borderId="0" xfId="2" applyNumberFormat="1" applyFont="1" applyAlignment="1" applyProtection="1">
      <alignment vertical="center"/>
      <protection locked="0"/>
    </xf>
    <xf numFmtId="179" fontId="69" fillId="2" borderId="0" xfId="1" applyNumberFormat="1" applyFont="1" applyFill="1" applyBorder="1" applyAlignment="1" applyProtection="1">
      <protection locked="0"/>
    </xf>
    <xf numFmtId="38" fontId="0" fillId="7" borderId="49" xfId="2" applyNumberFormat="1" applyFont="1" applyFill="1" applyBorder="1" applyProtection="1">
      <protection locked="0"/>
    </xf>
    <xf numFmtId="38" fontId="0" fillId="4" borderId="1" xfId="2" applyNumberFormat="1" applyFont="1" applyFill="1" applyBorder="1" applyProtection="1">
      <protection locked="0"/>
    </xf>
    <xf numFmtId="38" fontId="0" fillId="4" borderId="50" xfId="2" applyNumberFormat="1" applyFont="1" applyFill="1" applyBorder="1" applyProtection="1">
      <protection locked="0"/>
    </xf>
    <xf numFmtId="182" fontId="4" fillId="2" borderId="0" xfId="0" applyNumberFormat="1" applyFont="1" applyFill="1" applyProtection="1">
      <protection locked="0"/>
    </xf>
    <xf numFmtId="179" fontId="45" fillId="2" borderId="2" xfId="0" applyNumberFormat="1" applyFont="1" applyFill="1" applyBorder="1" applyAlignment="1" applyProtection="1">
      <alignment horizontal="right" vertical="center"/>
      <protection locked="0"/>
    </xf>
    <xf numFmtId="179" fontId="43" fillId="2" borderId="2" xfId="0" applyNumberFormat="1" applyFont="1" applyFill="1" applyBorder="1" applyAlignment="1" applyProtection="1">
      <alignment vertical="center"/>
      <protection hidden="1"/>
    </xf>
    <xf numFmtId="179" fontId="43" fillId="2" borderId="37" xfId="0" applyNumberFormat="1" applyFont="1" applyFill="1" applyBorder="1" applyAlignment="1" applyProtection="1">
      <alignment vertical="center"/>
      <protection hidden="1"/>
    </xf>
    <xf numFmtId="0" fontId="46" fillId="2" borderId="0" xfId="0" applyFont="1" applyFill="1" applyProtection="1">
      <protection locked="0"/>
    </xf>
    <xf numFmtId="182" fontId="0" fillId="2" borderId="0" xfId="0" applyNumberFormat="1" applyFill="1" applyProtection="1">
      <protection locked="0"/>
    </xf>
    <xf numFmtId="179" fontId="44" fillId="2" borderId="51" xfId="0" applyNumberFormat="1" applyFont="1" applyFill="1" applyBorder="1" applyAlignment="1" applyProtection="1">
      <alignment vertical="center"/>
      <protection locked="0"/>
    </xf>
    <xf numFmtId="179" fontId="42" fillId="2" borderId="13" xfId="0" applyNumberFormat="1" applyFont="1" applyFill="1" applyBorder="1" applyAlignment="1" applyProtection="1">
      <alignment vertical="center"/>
      <protection locked="0"/>
    </xf>
    <xf numFmtId="179" fontId="45" fillId="2" borderId="0" xfId="0" applyNumberFormat="1" applyFont="1" applyFill="1" applyAlignment="1" applyProtection="1">
      <alignment vertical="center"/>
      <protection locked="0"/>
    </xf>
    <xf numFmtId="179" fontId="7" fillId="4" borderId="29" xfId="0" applyNumberFormat="1" applyFont="1" applyFill="1" applyBorder="1" applyProtection="1">
      <protection locked="0"/>
    </xf>
    <xf numFmtId="179" fontId="7" fillId="4" borderId="2" xfId="0" applyNumberFormat="1" applyFont="1" applyFill="1" applyBorder="1" applyProtection="1">
      <protection locked="0"/>
    </xf>
    <xf numFmtId="179" fontId="47" fillId="4" borderId="2" xfId="0" applyNumberFormat="1" applyFont="1" applyFill="1" applyBorder="1" applyAlignment="1" applyProtection="1">
      <alignment horizontal="right"/>
      <protection locked="0"/>
    </xf>
    <xf numFmtId="179" fontId="6" fillId="0" borderId="52" xfId="0" applyNumberFormat="1" applyFont="1" applyBorder="1" applyAlignment="1" applyProtection="1">
      <alignment vertical="center"/>
      <protection locked="0"/>
    </xf>
    <xf numFmtId="179" fontId="17" fillId="2" borderId="4" xfId="0" applyNumberFormat="1" applyFont="1" applyFill="1" applyBorder="1" applyAlignment="1" applyProtection="1">
      <alignment horizontal="left" vertical="center"/>
      <protection hidden="1"/>
    </xf>
    <xf numFmtId="179" fontId="17" fillId="2" borderId="52" xfId="0" applyNumberFormat="1" applyFont="1" applyFill="1" applyBorder="1" applyAlignment="1" applyProtection="1">
      <alignment horizontal="left" vertical="center"/>
      <protection locked="0"/>
    </xf>
    <xf numFmtId="179" fontId="17" fillId="2" borderId="4"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horizontal="right" vertical="center"/>
      <protection locked="0"/>
    </xf>
    <xf numFmtId="177" fontId="67" fillId="2" borderId="1" xfId="0" applyNumberFormat="1" applyFont="1" applyFill="1" applyBorder="1" applyAlignment="1" applyProtection="1">
      <alignment vertical="center"/>
      <protection hidden="1"/>
    </xf>
    <xf numFmtId="179" fontId="2" fillId="5" borderId="2" xfId="0" applyNumberFormat="1" applyFont="1" applyFill="1" applyBorder="1" applyProtection="1">
      <protection hidden="1"/>
    </xf>
    <xf numFmtId="0" fontId="11" fillId="0" borderId="52" xfId="0" applyFont="1" applyBorder="1" applyAlignment="1" applyProtection="1">
      <alignment horizontal="center"/>
      <protection locked="0"/>
    </xf>
    <xf numFmtId="179" fontId="6" fillId="0" borderId="53" xfId="0" applyNumberFormat="1" applyFont="1" applyBorder="1" applyAlignment="1" applyProtection="1">
      <alignment vertical="center"/>
      <protection hidden="1"/>
    </xf>
    <xf numFmtId="179" fontId="6" fillId="0" borderId="1" xfId="0" applyNumberFormat="1" applyFont="1" applyBorder="1" applyProtection="1">
      <protection locked="0"/>
    </xf>
    <xf numFmtId="0" fontId="11" fillId="0" borderId="1" xfId="0" applyFont="1" applyBorder="1" applyProtection="1">
      <protection locked="0"/>
    </xf>
    <xf numFmtId="0" fontId="11" fillId="4" borderId="1" xfId="0" applyFont="1" applyFill="1" applyBorder="1" applyAlignment="1" applyProtection="1">
      <alignment horizontal="center"/>
      <protection locked="0"/>
    </xf>
    <xf numFmtId="0" fontId="0" fillId="9" borderId="3" xfId="0" applyFill="1" applyBorder="1" applyProtection="1">
      <protection locked="0"/>
    </xf>
    <xf numFmtId="0" fontId="11" fillId="9" borderId="3" xfId="0" applyFont="1" applyFill="1" applyBorder="1" applyProtection="1">
      <protection locked="0"/>
    </xf>
    <xf numFmtId="38" fontId="65" fillId="9" borderId="1" xfId="2" applyFont="1" applyFill="1" applyBorder="1" applyProtection="1">
      <protection hidden="1"/>
    </xf>
    <xf numFmtId="38" fontId="65" fillId="11" borderId="1" xfId="2" applyFont="1" applyFill="1" applyBorder="1" applyProtection="1">
      <protection hidden="1"/>
    </xf>
    <xf numFmtId="179" fontId="6" fillId="5" borderId="1" xfId="0" applyNumberFormat="1" applyFont="1" applyFill="1" applyBorder="1" applyProtection="1">
      <protection locked="0"/>
    </xf>
    <xf numFmtId="179" fontId="4" fillId="9" borderId="1" xfId="0" applyNumberFormat="1" applyFont="1" applyFill="1" applyBorder="1" applyProtection="1">
      <protection locked="0"/>
    </xf>
    <xf numFmtId="183" fontId="6" fillId="11" borderId="1" xfId="0" applyNumberFormat="1" applyFont="1" applyFill="1" applyBorder="1" applyAlignment="1" applyProtection="1">
      <alignment horizontal="right"/>
      <protection locked="0"/>
    </xf>
    <xf numFmtId="179" fontId="6" fillId="11" borderId="1" xfId="0" applyNumberFormat="1" applyFont="1" applyFill="1" applyBorder="1" applyProtection="1">
      <protection hidden="1"/>
    </xf>
    <xf numFmtId="179" fontId="6" fillId="5" borderId="1" xfId="0" applyNumberFormat="1" applyFont="1" applyFill="1" applyBorder="1" applyProtection="1">
      <protection hidden="1"/>
    </xf>
    <xf numFmtId="179" fontId="6" fillId="9" borderId="1" xfId="0" applyNumberFormat="1" applyFont="1" applyFill="1" applyBorder="1" applyProtection="1">
      <protection hidden="1"/>
    </xf>
    <xf numFmtId="179" fontId="4" fillId="0" borderId="0" xfId="0" applyNumberFormat="1" applyFont="1" applyAlignment="1" applyProtection="1">
      <alignment horizontal="right"/>
      <protection hidden="1"/>
    </xf>
    <xf numFmtId="0" fontId="11" fillId="4" borderId="1" xfId="0" applyFont="1" applyFill="1" applyBorder="1" applyProtection="1">
      <protection hidden="1"/>
    </xf>
    <xf numFmtId="0" fontId="11" fillId="12" borderId="1" xfId="0" applyFont="1" applyFill="1" applyBorder="1" applyProtection="1">
      <protection hidden="1"/>
    </xf>
    <xf numFmtId="179" fontId="6" fillId="0" borderId="1" xfId="0" applyNumberFormat="1" applyFont="1" applyBorder="1" applyAlignment="1" applyProtection="1">
      <alignment horizontal="right"/>
      <protection hidden="1"/>
    </xf>
    <xf numFmtId="182" fontId="0" fillId="9" borderId="3" xfId="0" applyNumberFormat="1" applyFill="1" applyBorder="1" applyProtection="1">
      <protection hidden="1"/>
    </xf>
    <xf numFmtId="0" fontId="56" fillId="0" borderId="0" xfId="0" applyFont="1" applyProtection="1">
      <protection locked="0"/>
    </xf>
    <xf numFmtId="195" fontId="10" fillId="0" borderId="52" xfId="0" applyNumberFormat="1" applyFont="1" applyBorder="1" applyProtection="1">
      <protection locked="0"/>
    </xf>
    <xf numFmtId="195" fontId="10" fillId="0" borderId="3" xfId="0" applyNumberFormat="1" applyFont="1" applyBorder="1" applyProtection="1">
      <protection locked="0"/>
    </xf>
    <xf numFmtId="0" fontId="4" fillId="0" borderId="0" xfId="0" applyFont="1" applyProtection="1">
      <protection locked="0"/>
    </xf>
    <xf numFmtId="5" fontId="9" fillId="2" borderId="54" xfId="0" applyNumberFormat="1" applyFont="1" applyFill="1" applyBorder="1" applyProtection="1">
      <protection hidden="1"/>
    </xf>
    <xf numFmtId="176" fontId="0" fillId="2" borderId="0" xfId="0" applyNumberFormat="1" applyFill="1" applyBorder="1" applyAlignment="1" applyProtection="1">
      <alignment vertical="center"/>
      <protection locked="0"/>
    </xf>
    <xf numFmtId="0" fontId="49" fillId="2" borderId="0" xfId="0" applyFont="1" applyFill="1" applyProtection="1">
      <protection locked="0"/>
    </xf>
    <xf numFmtId="0" fontId="49" fillId="2" borderId="0" xfId="0" applyFont="1" applyFill="1" applyAlignment="1" applyProtection="1">
      <alignment horizontal="center"/>
      <protection locked="0"/>
    </xf>
    <xf numFmtId="0" fontId="1" fillId="2" borderId="3" xfId="0" applyFont="1" applyFill="1" applyBorder="1" applyProtection="1">
      <protection locked="0"/>
    </xf>
    <xf numFmtId="179" fontId="6" fillId="4" borderId="55" xfId="2" applyNumberFormat="1" applyFont="1" applyFill="1" applyBorder="1" applyAlignment="1" applyProtection="1">
      <alignment vertical="center"/>
      <protection locked="0"/>
    </xf>
    <xf numFmtId="179" fontId="22" fillId="0" borderId="0" xfId="0" applyNumberFormat="1" applyFont="1" applyAlignment="1" applyProtection="1">
      <alignment horizontal="left" vertical="center"/>
      <protection locked="0"/>
    </xf>
    <xf numFmtId="0" fontId="10" fillId="0" borderId="0" xfId="0" applyFont="1" applyAlignment="1" applyProtection="1">
      <alignment horizontal="left" vertical="center"/>
      <protection locked="0"/>
    </xf>
    <xf numFmtId="179" fontId="22" fillId="0" borderId="0" xfId="0" applyNumberFormat="1" applyFont="1" applyBorder="1" applyAlignment="1" applyProtection="1">
      <alignment horizontal="left" vertical="center"/>
      <protection locked="0"/>
    </xf>
    <xf numFmtId="181" fontId="22" fillId="0" borderId="0" xfId="0" applyNumberFormat="1" applyFont="1" applyAlignment="1" applyProtection="1">
      <alignment horizontal="right" vertical="center"/>
      <protection hidden="1"/>
    </xf>
    <xf numFmtId="0" fontId="9" fillId="13" borderId="1" xfId="0" applyFont="1" applyFill="1" applyBorder="1" applyProtection="1">
      <protection locked="0"/>
    </xf>
    <xf numFmtId="0" fontId="9" fillId="14" borderId="1" xfId="0" applyFont="1" applyFill="1" applyBorder="1" applyAlignment="1" applyProtection="1">
      <alignment horizontal="center"/>
      <protection locked="0"/>
    </xf>
    <xf numFmtId="0" fontId="9" fillId="14" borderId="1" xfId="0" applyFont="1" applyFill="1" applyBorder="1" applyProtection="1">
      <protection locked="0"/>
    </xf>
    <xf numFmtId="0" fontId="9" fillId="14" borderId="1" xfId="0" applyFont="1" applyFill="1" applyBorder="1" applyAlignment="1" applyProtection="1">
      <protection locked="0"/>
    </xf>
    <xf numFmtId="0" fontId="9" fillId="0" borderId="24" xfId="0" applyFont="1" applyBorder="1" applyAlignment="1" applyProtection="1">
      <alignment horizontal="center"/>
      <protection locked="0"/>
    </xf>
    <xf numFmtId="0" fontId="0" fillId="0" borderId="24" xfId="0" applyBorder="1" applyProtection="1">
      <protection locked="0"/>
    </xf>
    <xf numFmtId="0" fontId="9" fillId="0" borderId="30" xfId="0" applyFont="1" applyBorder="1" applyAlignment="1" applyProtection="1">
      <alignment horizontal="center"/>
      <protection locked="0"/>
    </xf>
    <xf numFmtId="0" fontId="0" fillId="0" borderId="30" xfId="0" applyBorder="1" applyProtection="1">
      <protection locked="0"/>
    </xf>
    <xf numFmtId="0" fontId="11" fillId="0" borderId="0" xfId="0" applyFont="1" applyAlignment="1" applyProtection="1">
      <alignment horizontal="center"/>
      <protection locked="0"/>
    </xf>
    <xf numFmtId="186" fontId="0" fillId="0" borderId="0" xfId="0" applyNumberFormat="1" applyAlignment="1" applyProtection="1">
      <alignment horizontal="center"/>
      <protection locked="0"/>
    </xf>
    <xf numFmtId="0" fontId="7" fillId="7" borderId="1" xfId="0" applyFont="1" applyFill="1" applyBorder="1" applyProtection="1">
      <protection locked="0"/>
    </xf>
    <xf numFmtId="179" fontId="6" fillId="4" borderId="31" xfId="2" applyNumberFormat="1" applyFont="1" applyFill="1" applyBorder="1" applyAlignment="1" applyProtection="1">
      <alignment vertical="center"/>
      <protection locked="0"/>
    </xf>
    <xf numFmtId="179" fontId="7" fillId="7" borderId="1" xfId="0" applyNumberFormat="1" applyFont="1" applyFill="1" applyBorder="1" applyProtection="1">
      <protection hidden="1"/>
    </xf>
    <xf numFmtId="179" fontId="7" fillId="2" borderId="6" xfId="0" applyNumberFormat="1" applyFont="1" applyFill="1" applyBorder="1" applyProtection="1">
      <protection hidden="1"/>
    </xf>
    <xf numFmtId="179" fontId="7" fillId="2" borderId="5" xfId="0" applyNumberFormat="1" applyFont="1" applyFill="1" applyBorder="1" applyProtection="1">
      <protection hidden="1"/>
    </xf>
    <xf numFmtId="0" fontId="0" fillId="8" borderId="1" xfId="0" applyFill="1" applyBorder="1" applyProtection="1">
      <protection locked="0"/>
    </xf>
    <xf numFmtId="0" fontId="49" fillId="2" borderId="56" xfId="0" applyFont="1" applyFill="1" applyBorder="1" applyProtection="1">
      <protection locked="0"/>
    </xf>
    <xf numFmtId="0" fontId="0" fillId="0" borderId="0" xfId="0" applyAlignment="1" applyProtection="1">
      <alignment horizontal="center" vertical="center"/>
      <protection locked="0"/>
    </xf>
    <xf numFmtId="0" fontId="44" fillId="9" borderId="42" xfId="0" applyNumberFormat="1" applyFont="1" applyFill="1" applyBorder="1" applyAlignment="1" applyProtection="1">
      <alignment horizontal="center"/>
      <protection locked="0"/>
    </xf>
    <xf numFmtId="197" fontId="0" fillId="0" borderId="0" xfId="0" applyNumberFormat="1" applyProtection="1">
      <protection locked="0"/>
    </xf>
    <xf numFmtId="0" fontId="63" fillId="0" borderId="0" xfId="0" applyFont="1" applyBorder="1" applyAlignment="1" applyProtection="1">
      <alignment horizontal="center"/>
      <protection locked="0"/>
    </xf>
    <xf numFmtId="0" fontId="49" fillId="2" borderId="0" xfId="0" applyFont="1" applyFill="1" applyBorder="1" applyProtection="1">
      <protection locked="0"/>
    </xf>
    <xf numFmtId="196" fontId="11" fillId="4" borderId="1" xfId="0" applyNumberFormat="1" applyFont="1" applyFill="1" applyBorder="1" applyProtection="1">
      <protection locked="0"/>
    </xf>
    <xf numFmtId="0" fontId="10" fillId="4" borderId="1" xfId="0" applyNumberFormat="1" applyFont="1" applyFill="1" applyBorder="1" applyProtection="1">
      <protection locked="0"/>
    </xf>
    <xf numFmtId="0" fontId="10" fillId="2" borderId="0" xfId="0" applyFont="1" applyFill="1" applyBorder="1" applyAlignment="1" applyProtection="1">
      <alignment horizontal="center"/>
      <protection locked="0"/>
    </xf>
    <xf numFmtId="0" fontId="49" fillId="2" borderId="0" xfId="0" applyFont="1" applyFill="1" applyBorder="1" applyAlignment="1" applyProtection="1">
      <alignment horizontal="center"/>
      <protection locked="0"/>
    </xf>
    <xf numFmtId="0" fontId="10" fillId="0" borderId="0" xfId="0" applyFont="1" applyAlignment="1" applyProtection="1">
      <alignment horizontal="center"/>
      <protection locked="0"/>
    </xf>
    <xf numFmtId="0" fontId="0" fillId="2" borderId="0" xfId="0" applyFill="1" applyAlignment="1" applyProtection="1">
      <alignment vertical="center"/>
      <protection locked="0"/>
    </xf>
    <xf numFmtId="0" fontId="10" fillId="0" borderId="0" xfId="0" applyFont="1" applyAlignment="1" applyProtection="1">
      <alignment vertical="center"/>
      <protection locked="0"/>
    </xf>
    <xf numFmtId="0" fontId="76" fillId="4" borderId="3" xfId="0" applyFont="1" applyFill="1" applyBorder="1" applyAlignment="1" applyProtection="1">
      <alignment horizontal="center"/>
      <protection locked="0"/>
    </xf>
    <xf numFmtId="0" fontId="76" fillId="4" borderId="52" xfId="0" applyFont="1" applyFill="1" applyBorder="1" applyAlignment="1" applyProtection="1">
      <alignment horizontal="center"/>
      <protection locked="0"/>
    </xf>
    <xf numFmtId="198" fontId="0" fillId="0" borderId="0" xfId="0" applyNumberFormat="1" applyProtection="1">
      <protection hidden="1"/>
    </xf>
    <xf numFmtId="0" fontId="0" fillId="12" borderId="52" xfId="0" applyFill="1" applyBorder="1" applyProtection="1">
      <protection locked="0"/>
    </xf>
    <xf numFmtId="0" fontId="6" fillId="2" borderId="1"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horizontal="center" vertical="center"/>
      <protection locked="0"/>
    </xf>
    <xf numFmtId="0" fontId="6" fillId="7" borderId="1" xfId="0" applyNumberFormat="1" applyFont="1" applyFill="1" applyBorder="1" applyAlignment="1" applyProtection="1">
      <alignment horizontal="center" vertical="center"/>
      <protection locked="0"/>
    </xf>
    <xf numFmtId="193" fontId="6" fillId="15" borderId="14" xfId="0" applyNumberFormat="1" applyFont="1" applyFill="1" applyBorder="1" applyAlignment="1" applyProtection="1">
      <alignment horizontal="right" vertical="center"/>
      <protection locked="0"/>
    </xf>
    <xf numFmtId="0" fontId="6" fillId="12" borderId="57" xfId="0" applyFont="1" applyFill="1" applyBorder="1" applyAlignment="1" applyProtection="1">
      <alignment horizontal="center" vertical="center"/>
      <protection locked="0"/>
    </xf>
    <xf numFmtId="0" fontId="6" fillId="5" borderId="58" xfId="0" applyFont="1" applyFill="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77" fillId="12" borderId="52" xfId="1" applyFont="1" applyFill="1" applyBorder="1" applyAlignment="1" applyProtection="1">
      <alignment horizontal="center" vertical="center"/>
      <protection locked="0"/>
    </xf>
    <xf numFmtId="0" fontId="6" fillId="12" borderId="59" xfId="0" applyFont="1" applyFill="1" applyBorder="1" applyAlignment="1" applyProtection="1">
      <alignment horizontal="center" vertical="center"/>
      <protection locked="0"/>
    </xf>
    <xf numFmtId="0" fontId="1" fillId="2" borderId="0" xfId="0" applyFont="1" applyFill="1" applyBorder="1" applyProtection="1">
      <protection locked="0"/>
    </xf>
    <xf numFmtId="188" fontId="6" fillId="5" borderId="1" xfId="0" applyNumberFormat="1" applyFont="1" applyFill="1" applyBorder="1" applyAlignment="1" applyProtection="1">
      <alignment horizontal="center" vertical="center"/>
      <protection locked="0"/>
    </xf>
    <xf numFmtId="188" fontId="0" fillId="5" borderId="1" xfId="2" applyNumberFormat="1" applyFont="1" applyFill="1" applyBorder="1" applyProtection="1">
      <protection locked="0"/>
    </xf>
    <xf numFmtId="0" fontId="0" fillId="0" borderId="14" xfId="0" applyBorder="1" applyProtection="1">
      <protection locked="0"/>
    </xf>
    <xf numFmtId="0" fontId="4" fillId="2" borderId="3" xfId="0" applyFont="1" applyFill="1" applyBorder="1" applyProtection="1">
      <protection locked="0"/>
    </xf>
    <xf numFmtId="0" fontId="4" fillId="0" borderId="4" xfId="0" applyFont="1" applyBorder="1" applyAlignment="1" applyProtection="1">
      <protection locked="0"/>
    </xf>
    <xf numFmtId="0" fontId="6" fillId="0" borderId="24" xfId="0" applyFont="1" applyBorder="1" applyAlignment="1" applyProtection="1">
      <alignment horizontal="center" vertical="center"/>
      <protection locked="0"/>
    </xf>
    <xf numFmtId="0" fontId="6" fillId="5" borderId="24" xfId="0" applyFont="1" applyFill="1" applyBorder="1" applyAlignment="1" applyProtection="1">
      <alignment horizontal="center" vertical="center"/>
      <protection locked="0"/>
    </xf>
    <xf numFmtId="0" fontId="4" fillId="2" borderId="0" xfId="0" applyFont="1" applyFill="1" applyBorder="1" applyAlignment="1" applyProtection="1">
      <alignment vertical="center"/>
      <protection locked="0"/>
    </xf>
    <xf numFmtId="0" fontId="6" fillId="2" borderId="24" xfId="0" applyFont="1" applyFill="1" applyBorder="1" applyAlignment="1" applyProtection="1">
      <alignment vertical="center"/>
      <protection locked="0"/>
    </xf>
    <xf numFmtId="0" fontId="8" fillId="11" borderId="24" xfId="0" applyFont="1" applyFill="1" applyBorder="1" applyAlignment="1" applyProtection="1">
      <alignment horizontal="center" vertical="center"/>
      <protection locked="0"/>
    </xf>
    <xf numFmtId="0" fontId="6" fillId="8" borderId="24" xfId="0" applyFont="1" applyFill="1" applyBorder="1" applyAlignment="1" applyProtection="1">
      <alignment vertical="center"/>
      <protection locked="0"/>
    </xf>
    <xf numFmtId="0" fontId="78" fillId="4" borderId="1" xfId="0" applyNumberFormat="1" applyFont="1" applyFill="1" applyBorder="1" applyAlignment="1" applyProtection="1">
      <protection locked="0"/>
    </xf>
    <xf numFmtId="0" fontId="17" fillId="2" borderId="44" xfId="0" applyFont="1" applyFill="1" applyBorder="1" applyAlignment="1" applyProtection="1">
      <alignment horizontal="center" vertical="center"/>
      <protection locked="0"/>
    </xf>
    <xf numFmtId="179" fontId="7" fillId="4" borderId="5" xfId="0" applyNumberFormat="1" applyFont="1" applyFill="1" applyBorder="1" applyProtection="1">
      <protection locked="0"/>
    </xf>
    <xf numFmtId="179" fontId="7" fillId="2" borderId="60" xfId="0" applyNumberFormat="1" applyFont="1" applyFill="1" applyBorder="1" applyProtection="1">
      <protection hidden="1"/>
    </xf>
    <xf numFmtId="0" fontId="10" fillId="0" borderId="0" xfId="0" applyFont="1"/>
    <xf numFmtId="0" fontId="6" fillId="5" borderId="14" xfId="0" applyFont="1" applyFill="1" applyBorder="1" applyAlignment="1" applyProtection="1">
      <alignment horizontal="center" vertical="center"/>
      <protection locked="0"/>
    </xf>
    <xf numFmtId="38" fontId="0" fillId="4" borderId="3" xfId="2" applyNumberFormat="1" applyFont="1" applyFill="1" applyBorder="1" applyProtection="1">
      <protection locked="0"/>
    </xf>
    <xf numFmtId="0" fontId="6" fillId="0" borderId="3" xfId="0" applyNumberFormat="1" applyFont="1" applyBorder="1" applyAlignment="1" applyProtection="1">
      <alignment horizontal="center" vertical="center"/>
      <protection locked="0"/>
    </xf>
    <xf numFmtId="177" fontId="0" fillId="2" borderId="1" xfId="0" applyNumberFormat="1" applyFill="1" applyBorder="1" applyProtection="1">
      <protection hidden="1"/>
    </xf>
    <xf numFmtId="176" fontId="30" fillId="6" borderId="0" xfId="0" applyNumberFormat="1" applyFont="1" applyFill="1" applyBorder="1" applyAlignment="1" applyProtection="1">
      <alignment horizontal="center" vertical="center"/>
      <protection locked="0"/>
    </xf>
    <xf numFmtId="176" fontId="6" fillId="7" borderId="14" xfId="0" applyNumberFormat="1" applyFont="1" applyFill="1" applyBorder="1" applyAlignment="1" applyProtection="1">
      <alignment horizontal="center"/>
      <protection locked="0"/>
    </xf>
    <xf numFmtId="176" fontId="0" fillId="0" borderId="35" xfId="0" applyNumberFormat="1" applyBorder="1" applyProtection="1">
      <protection locked="0"/>
    </xf>
    <xf numFmtId="195" fontId="0" fillId="2" borderId="1" xfId="0" applyNumberFormat="1" applyFill="1" applyBorder="1" applyProtection="1">
      <protection locked="0"/>
    </xf>
    <xf numFmtId="195" fontId="0" fillId="4" borderId="1" xfId="0" applyNumberFormat="1" applyFill="1" applyBorder="1" applyProtection="1">
      <protection locked="0"/>
    </xf>
    <xf numFmtId="176" fontId="7" fillId="7" borderId="14" xfId="0" applyNumberFormat="1" applyFont="1" applyFill="1" applyBorder="1" applyAlignment="1" applyProtection="1">
      <alignment horizontal="center"/>
      <protection locked="0"/>
    </xf>
    <xf numFmtId="5" fontId="60" fillId="2" borderId="0" xfId="0" applyNumberFormat="1" applyFont="1" applyFill="1" applyBorder="1" applyProtection="1">
      <protection locked="0"/>
    </xf>
    <xf numFmtId="5" fontId="9" fillId="2" borderId="0" xfId="0" applyNumberFormat="1" applyFont="1" applyFill="1" applyBorder="1" applyProtection="1">
      <protection locked="0"/>
    </xf>
    <xf numFmtId="185" fontId="0" fillId="4" borderId="4" xfId="0" applyNumberFormat="1" applyFill="1" applyBorder="1" applyProtection="1">
      <protection hidden="1"/>
    </xf>
    <xf numFmtId="199" fontId="0" fillId="0" borderId="61" xfId="0" applyNumberFormat="1" applyBorder="1" applyProtection="1">
      <protection hidden="1"/>
    </xf>
    <xf numFmtId="0" fontId="6" fillId="5" borderId="1" xfId="0"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protection locked="0"/>
    </xf>
    <xf numFmtId="0" fontId="0" fillId="7" borderId="0" xfId="0" applyFill="1" applyProtection="1">
      <protection locked="0"/>
    </xf>
    <xf numFmtId="0" fontId="6" fillId="6" borderId="1" xfId="0" applyFont="1" applyFill="1" applyBorder="1" applyAlignment="1" applyProtection="1">
      <alignment horizontal="center" vertical="center"/>
      <protection locked="0"/>
    </xf>
    <xf numFmtId="0" fontId="9" fillId="6" borderId="1" xfId="0" applyFont="1" applyFill="1" applyBorder="1" applyAlignment="1" applyProtection="1">
      <alignment horizontal="center"/>
      <protection locked="0"/>
    </xf>
    <xf numFmtId="0" fontId="10" fillId="2" borderId="4" xfId="0" applyFont="1" applyFill="1" applyBorder="1" applyAlignment="1" applyProtection="1">
      <alignment horizontal="center"/>
      <protection locked="0"/>
    </xf>
    <xf numFmtId="195" fontId="63" fillId="2" borderId="1" xfId="0" applyNumberFormat="1" applyFont="1" applyFill="1" applyBorder="1" applyProtection="1">
      <protection locked="0"/>
    </xf>
    <xf numFmtId="179" fontId="6" fillId="2" borderId="62" xfId="0" applyNumberFormat="1" applyFont="1" applyFill="1" applyBorder="1" applyAlignment="1" applyProtection="1">
      <alignment vertical="center"/>
      <protection hidden="1"/>
    </xf>
    <xf numFmtId="176" fontId="6" fillId="2" borderId="1" xfId="0" applyNumberFormat="1" applyFont="1" applyFill="1" applyBorder="1" applyAlignment="1" applyProtection="1">
      <alignment vertical="center"/>
      <protection hidden="1"/>
    </xf>
    <xf numFmtId="179" fontId="6" fillId="2" borderId="1" xfId="2" applyNumberFormat="1" applyFont="1" applyFill="1" applyBorder="1" applyAlignment="1" applyProtection="1">
      <alignment vertical="center"/>
      <protection hidden="1"/>
    </xf>
    <xf numFmtId="0" fontId="0" fillId="2" borderId="1" xfId="0" applyNumberFormat="1" applyFill="1" applyBorder="1" applyAlignment="1" applyProtection="1">
      <alignment horizontal="center" vertical="center"/>
      <protection hidden="1"/>
    </xf>
    <xf numFmtId="192" fontId="74" fillId="0" borderId="1" xfId="0" applyNumberFormat="1" applyFont="1" applyBorder="1" applyAlignment="1" applyProtection="1">
      <alignment horizontal="center"/>
      <protection hidden="1"/>
    </xf>
    <xf numFmtId="179" fontId="0" fillId="5" borderId="4" xfId="0" applyNumberFormat="1" applyFill="1" applyBorder="1" applyAlignment="1" applyProtection="1">
      <alignment horizontal="center"/>
      <protection hidden="1"/>
    </xf>
    <xf numFmtId="192" fontId="0" fillId="2" borderId="1" xfId="0" applyNumberFormat="1" applyFill="1" applyBorder="1" applyAlignment="1" applyProtection="1">
      <alignment horizontal="center"/>
      <protection hidden="1"/>
    </xf>
    <xf numFmtId="179" fontId="0" fillId="4" borderId="1" xfId="0" applyNumberFormat="1" applyFill="1" applyBorder="1" applyAlignment="1" applyProtection="1">
      <alignment horizontal="center"/>
      <protection hidden="1"/>
    </xf>
    <xf numFmtId="179" fontId="0" fillId="5" borderId="1" xfId="0" applyNumberFormat="1" applyFill="1" applyBorder="1" applyAlignment="1" applyProtection="1">
      <alignment horizontal="center"/>
      <protection hidden="1"/>
    </xf>
    <xf numFmtId="179" fontId="10" fillId="0" borderId="4" xfId="0" applyNumberFormat="1" applyFont="1" applyBorder="1" applyProtection="1">
      <protection hidden="1"/>
    </xf>
    <xf numFmtId="192" fontId="0" fillId="15" borderId="4" xfId="0" applyNumberFormat="1" applyFill="1" applyBorder="1" applyProtection="1">
      <protection hidden="1"/>
    </xf>
    <xf numFmtId="0" fontId="10" fillId="3" borderId="0" xfId="0" applyNumberFormat="1" applyFont="1" applyFill="1" applyProtection="1">
      <protection locked="0"/>
    </xf>
    <xf numFmtId="179" fontId="0" fillId="3" borderId="0" xfId="0" applyNumberFormat="1" applyFill="1" applyProtection="1">
      <protection hidden="1"/>
    </xf>
    <xf numFmtId="179" fontId="13" fillId="11" borderId="1" xfId="1" applyNumberFormat="1" applyFill="1" applyBorder="1" applyAlignment="1" applyProtection="1">
      <alignment horizontal="center"/>
      <protection locked="0"/>
    </xf>
    <xf numFmtId="188" fontId="4" fillId="4" borderId="1" xfId="2" applyNumberFormat="1" applyFont="1" applyFill="1" applyBorder="1" applyAlignment="1" applyProtection="1">
      <alignment horizontal="center"/>
      <protection locked="0"/>
    </xf>
    <xf numFmtId="0" fontId="10" fillId="0" borderId="0" xfId="0" quotePrefix="1" applyFont="1" applyProtection="1">
      <protection locked="0"/>
    </xf>
    <xf numFmtId="0" fontId="6" fillId="0" borderId="1" xfId="0" applyNumberFormat="1" applyFont="1" applyBorder="1" applyAlignment="1" applyProtection="1">
      <alignment horizontal="center" vertical="center"/>
      <protection locked="0"/>
    </xf>
    <xf numFmtId="0" fontId="10" fillId="0" borderId="63" xfId="0" applyFont="1" applyBorder="1" applyProtection="1">
      <protection locked="0"/>
    </xf>
    <xf numFmtId="0" fontId="78" fillId="4" borderId="4" xfId="0" applyNumberFormat="1" applyFont="1" applyFill="1" applyBorder="1" applyAlignment="1" applyProtection="1">
      <protection locked="0"/>
    </xf>
    <xf numFmtId="0" fontId="7" fillId="2" borderId="3" xfId="0" applyFont="1" applyFill="1" applyBorder="1" applyAlignment="1" applyProtection="1">
      <protection locked="0"/>
    </xf>
    <xf numFmtId="0" fontId="10" fillId="0" borderId="52" xfId="0" applyFont="1" applyBorder="1" applyProtection="1">
      <protection locked="0"/>
    </xf>
    <xf numFmtId="179" fontId="6" fillId="4" borderId="12" xfId="2" applyNumberFormat="1" applyFont="1" applyFill="1" applyBorder="1" applyAlignment="1" applyProtection="1">
      <alignment vertical="center"/>
      <protection locked="0"/>
    </xf>
    <xf numFmtId="0" fontId="20" fillId="0" borderId="0" xfId="0" applyFont="1"/>
    <xf numFmtId="0" fontId="4" fillId="0" borderId="0" xfId="0" applyFont="1" applyAlignment="1">
      <alignment horizontal="center"/>
    </xf>
    <xf numFmtId="0" fontId="0" fillId="0" borderId="0" xfId="0" quotePrefix="1" applyAlignment="1">
      <alignment horizontal="right"/>
    </xf>
    <xf numFmtId="0" fontId="49" fillId="0" borderId="0" xfId="0" applyFont="1"/>
    <xf numFmtId="0" fontId="4" fillId="0" borderId="0" xfId="0" applyFont="1"/>
    <xf numFmtId="0" fontId="79" fillId="0" borderId="0" xfId="0" applyFont="1"/>
    <xf numFmtId="0" fontId="8" fillId="0" borderId="0" xfId="0" applyFont="1"/>
    <xf numFmtId="0" fontId="15" fillId="0" borderId="0" xfId="0" applyFont="1"/>
    <xf numFmtId="177" fontId="35" fillId="0" borderId="0" xfId="0" applyNumberFormat="1" applyFont="1" applyBorder="1" applyAlignment="1" applyProtection="1">
      <alignment vertical="center"/>
      <protection hidden="1"/>
    </xf>
    <xf numFmtId="177" fontId="27" fillId="0" borderId="0" xfId="0" applyNumberFormat="1" applyFont="1" applyBorder="1" applyAlignment="1" applyProtection="1">
      <alignment vertical="center"/>
      <protection hidden="1"/>
    </xf>
    <xf numFmtId="0" fontId="37" fillId="0" borderId="0" xfId="0" applyFont="1"/>
    <xf numFmtId="0" fontId="2" fillId="0" borderId="0" xfId="0" applyFont="1"/>
    <xf numFmtId="0" fontId="2" fillId="0" borderId="0" xfId="0" applyFont="1" applyAlignment="1">
      <alignment vertical="center"/>
    </xf>
    <xf numFmtId="179" fontId="2" fillId="0" borderId="0" xfId="0" applyNumberFormat="1" applyFont="1" applyBorder="1" applyProtection="1">
      <protection hidden="1"/>
    </xf>
    <xf numFmtId="0" fontId="2" fillId="0" borderId="0" xfId="0" quotePrefix="1" applyFont="1" applyAlignment="1">
      <alignment horizontal="right"/>
    </xf>
    <xf numFmtId="179" fontId="4" fillId="0" borderId="0" xfId="0" applyNumberFormat="1" applyFont="1" applyBorder="1" applyProtection="1">
      <protection hidden="1"/>
    </xf>
    <xf numFmtId="0" fontId="0" fillId="0" borderId="0" xfId="0" applyBorder="1"/>
    <xf numFmtId="0" fontId="28" fillId="0" borderId="0" xfId="0" applyFont="1"/>
    <xf numFmtId="0" fontId="0" fillId="0" borderId="64" xfId="0" applyBorder="1"/>
    <xf numFmtId="0" fontId="70" fillId="0" borderId="65" xfId="0" applyFont="1" applyBorder="1" applyAlignment="1">
      <alignment horizontal="center" vertical="center" wrapText="1"/>
    </xf>
    <xf numFmtId="0" fontId="0" fillId="0" borderId="65" xfId="0" applyBorder="1" applyAlignment="1">
      <alignment wrapText="1"/>
    </xf>
    <xf numFmtId="0" fontId="0" fillId="0" borderId="0" xfId="0" applyAlignment="1">
      <alignment horizontal="center" vertical="center"/>
    </xf>
    <xf numFmtId="0" fontId="13" fillId="16" borderId="1" xfId="1" applyFill="1" applyBorder="1" applyAlignment="1" applyProtection="1">
      <alignment horizontal="center" vertical="center"/>
    </xf>
    <xf numFmtId="0" fontId="13" fillId="11" borderId="1" xfId="1" applyFill="1" applyBorder="1" applyAlignment="1" applyProtection="1">
      <alignment horizontal="center" vertical="center"/>
    </xf>
    <xf numFmtId="0" fontId="13" fillId="9" borderId="1" xfId="1" applyFill="1" applyBorder="1" applyAlignment="1" applyProtection="1">
      <alignment horizontal="center" vertical="center"/>
    </xf>
    <xf numFmtId="179" fontId="7" fillId="0" borderId="0" xfId="0" applyNumberFormat="1" applyFont="1" applyBorder="1" applyAlignment="1" applyProtection="1">
      <alignment vertical="center"/>
      <protection locked="0"/>
    </xf>
    <xf numFmtId="0" fontId="15"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applyProtection="1">
      <alignment horizontal="center"/>
      <protection locked="0"/>
    </xf>
    <xf numFmtId="0" fontId="4" fillId="0" borderId="0" xfId="0" applyFont="1" applyAlignment="1" applyProtection="1">
      <alignment vertical="center"/>
      <protection locked="0"/>
    </xf>
    <xf numFmtId="0" fontId="9" fillId="0" borderId="0" xfId="0" applyFont="1"/>
    <xf numFmtId="0" fontId="32" fillId="0" borderId="0" xfId="0" applyFont="1" applyAlignment="1">
      <alignment horizontal="center"/>
    </xf>
    <xf numFmtId="0" fontId="33" fillId="0" borderId="0" xfId="0" applyFont="1"/>
    <xf numFmtId="0" fontId="21" fillId="0" borderId="0" xfId="0" applyFont="1"/>
    <xf numFmtId="0" fontId="16" fillId="0" borderId="0" xfId="0" applyFont="1"/>
    <xf numFmtId="0" fontId="4" fillId="0" borderId="0" xfId="0" applyFont="1" applyAlignment="1">
      <alignment vertical="center"/>
    </xf>
    <xf numFmtId="0" fontId="7" fillId="0" borderId="0" xfId="0" applyFont="1"/>
    <xf numFmtId="0" fontId="0" fillId="0" borderId="0" xfId="0" applyAlignment="1">
      <alignment vertical="center"/>
    </xf>
    <xf numFmtId="0" fontId="34" fillId="0" borderId="0" xfId="0" applyFont="1" applyAlignment="1">
      <alignment horizontal="center"/>
    </xf>
    <xf numFmtId="0" fontId="26" fillId="0" borderId="0" xfId="0" applyFont="1"/>
    <xf numFmtId="0" fontId="8" fillId="16" borderId="0" xfId="0" applyFont="1" applyFill="1"/>
    <xf numFmtId="0" fontId="8" fillId="0" borderId="0" xfId="0" applyFont="1" applyAlignment="1">
      <alignment horizontal="center"/>
    </xf>
    <xf numFmtId="0" fontId="8" fillId="17" borderId="0" xfId="0" applyFont="1" applyFill="1"/>
    <xf numFmtId="0" fontId="8" fillId="14" borderId="0" xfId="0" applyFont="1" applyFill="1" applyAlignment="1">
      <alignment horizontal="left"/>
    </xf>
    <xf numFmtId="0" fontId="7" fillId="14" borderId="0" xfId="0" applyFont="1" applyFill="1"/>
    <xf numFmtId="177" fontId="35" fillId="0" borderId="0" xfId="0" applyNumberFormat="1" applyFont="1" applyBorder="1" applyAlignment="1" applyProtection="1">
      <alignment horizontal="left" vertical="center"/>
      <protection hidden="1"/>
    </xf>
    <xf numFmtId="0" fontId="8" fillId="0" borderId="0" xfId="0" applyFont="1" applyAlignment="1">
      <alignment horizontal="right"/>
    </xf>
    <xf numFmtId="177" fontId="27" fillId="0" borderId="0" xfId="0" applyNumberFormat="1" applyFont="1" applyBorder="1" applyAlignment="1" applyProtection="1">
      <alignment horizontal="left" vertical="center"/>
      <protection hidden="1"/>
    </xf>
    <xf numFmtId="0" fontId="7" fillId="11" borderId="0" xfId="0" applyFont="1" applyFill="1"/>
    <xf numFmtId="0" fontId="4" fillId="0" borderId="0" xfId="0" quotePrefix="1" applyFont="1" applyAlignment="1" applyProtection="1">
      <alignment horizontal="right"/>
      <protection locked="0"/>
    </xf>
    <xf numFmtId="0" fontId="20" fillId="0" borderId="0" xfId="0" applyFont="1" applyProtection="1">
      <protection locked="0"/>
    </xf>
    <xf numFmtId="0" fontId="20" fillId="18" borderId="0" xfId="0" applyFont="1" applyFill="1" applyAlignment="1" applyProtection="1">
      <alignment vertical="center"/>
      <protection locked="0"/>
    </xf>
    <xf numFmtId="0" fontId="72" fillId="18" borderId="0" xfId="0" applyFont="1" applyFill="1" applyAlignment="1" applyProtection="1">
      <alignment vertical="center"/>
      <protection locked="0"/>
    </xf>
    <xf numFmtId="0" fontId="73" fillId="18" borderId="0" xfId="0" applyFont="1" applyFill="1" applyAlignment="1" applyProtection="1">
      <alignment vertical="center"/>
      <protection locked="0"/>
    </xf>
    <xf numFmtId="0" fontId="0" fillId="18" borderId="0" xfId="0" applyFill="1" applyAlignment="1" applyProtection="1">
      <alignment vertical="center"/>
      <protection locked="0"/>
    </xf>
    <xf numFmtId="0" fontId="38" fillId="0" borderId="0" xfId="0" applyFont="1" applyProtection="1">
      <protection locked="0"/>
    </xf>
    <xf numFmtId="0" fontId="50" fillId="16" borderId="0" xfId="0" applyFont="1" applyFill="1" applyAlignment="1"/>
    <xf numFmtId="0" fontId="42" fillId="0" borderId="0" xfId="0" applyFont="1" applyAlignment="1">
      <alignment horizontal="center"/>
    </xf>
    <xf numFmtId="0" fontId="4" fillId="4" borderId="23" xfId="0" applyFont="1" applyFill="1" applyBorder="1"/>
    <xf numFmtId="0" fontId="7" fillId="4" borderId="35" xfId="0" applyFont="1" applyFill="1" applyBorder="1"/>
    <xf numFmtId="0" fontId="7" fillId="4" borderId="66" xfId="0" applyFont="1" applyFill="1" applyBorder="1"/>
    <xf numFmtId="0" fontId="4" fillId="4" borderId="63" xfId="0" applyFont="1" applyFill="1" applyBorder="1"/>
    <xf numFmtId="0" fontId="4" fillId="4" borderId="14" xfId="0" applyFont="1" applyFill="1" applyBorder="1"/>
    <xf numFmtId="0" fontId="7" fillId="4" borderId="14" xfId="0" applyFont="1" applyFill="1" applyBorder="1"/>
    <xf numFmtId="0" fontId="7" fillId="4" borderId="67" xfId="0" applyFont="1" applyFill="1" applyBorder="1"/>
    <xf numFmtId="0" fontId="0" fillId="9" borderId="23" xfId="0" applyFill="1" applyBorder="1"/>
    <xf numFmtId="0" fontId="49" fillId="9" borderId="35" xfId="0" applyFont="1" applyFill="1" applyBorder="1"/>
    <xf numFmtId="0" fontId="4" fillId="9" borderId="35" xfId="0" applyFont="1" applyFill="1" applyBorder="1"/>
    <xf numFmtId="0" fontId="49" fillId="9" borderId="66" xfId="0" applyFont="1" applyFill="1" applyBorder="1"/>
    <xf numFmtId="0" fontId="0" fillId="9" borderId="63" xfId="0" applyFill="1" applyBorder="1"/>
    <xf numFmtId="0" fontId="4" fillId="9" borderId="14" xfId="0" applyFont="1" applyFill="1" applyBorder="1"/>
    <xf numFmtId="0" fontId="8" fillId="9" borderId="14" xfId="0" applyFont="1" applyFill="1" applyBorder="1" applyAlignment="1">
      <alignment vertical="center"/>
    </xf>
    <xf numFmtId="0" fontId="4" fillId="9" borderId="14" xfId="0" applyFont="1" applyFill="1" applyBorder="1" applyAlignment="1">
      <alignment vertical="center"/>
    </xf>
    <xf numFmtId="0" fontId="4" fillId="9" borderId="67" xfId="0" applyFont="1" applyFill="1" applyBorder="1" applyAlignment="1">
      <alignment vertical="center"/>
    </xf>
    <xf numFmtId="0" fontId="39" fillId="0" borderId="0" xfId="1" applyFont="1" applyAlignment="1" applyProtection="1">
      <alignment horizontal="center"/>
    </xf>
    <xf numFmtId="0" fontId="80" fillId="9" borderId="14" xfId="0" applyFont="1" applyFill="1" applyBorder="1" applyAlignment="1">
      <alignment vertical="center"/>
    </xf>
    <xf numFmtId="0" fontId="4" fillId="6" borderId="3" xfId="0" applyFont="1" applyFill="1" applyBorder="1" applyAlignment="1" applyProtection="1">
      <alignment vertical="center"/>
      <protection locked="0"/>
    </xf>
    <xf numFmtId="176" fontId="0" fillId="18" borderId="0" xfId="0" applyNumberFormat="1" applyFill="1" applyProtection="1">
      <protection locked="0"/>
    </xf>
    <xf numFmtId="0" fontId="20" fillId="18" borderId="0" xfId="0" applyFont="1" applyFill="1" applyProtection="1">
      <protection locked="0"/>
    </xf>
    <xf numFmtId="0" fontId="0" fillId="18" borderId="0" xfId="0" applyFill="1" applyProtection="1">
      <protection locked="0"/>
    </xf>
    <xf numFmtId="0" fontId="81" fillId="2" borderId="0" xfId="0" applyFont="1" applyFill="1"/>
    <xf numFmtId="0" fontId="82" fillId="0" borderId="0" xfId="0" applyFont="1"/>
    <xf numFmtId="0" fontId="0" fillId="5" borderId="3" xfId="0" applyFill="1" applyBorder="1"/>
    <xf numFmtId="0" fontId="20" fillId="5" borderId="3" xfId="0" applyFont="1" applyFill="1" applyBorder="1"/>
    <xf numFmtId="0" fontId="49" fillId="5" borderId="3" xfId="0" applyFont="1" applyFill="1" applyBorder="1"/>
    <xf numFmtId="0" fontId="36" fillId="0" borderId="0" xfId="0" applyFont="1"/>
    <xf numFmtId="0" fontId="19" fillId="0" borderId="0" xfId="0" applyFont="1" applyAlignment="1">
      <alignment horizontal="center"/>
    </xf>
    <xf numFmtId="0" fontId="8" fillId="0" borderId="0" xfId="0" applyFont="1" applyAlignment="1">
      <alignment horizontal="left" vertical="top"/>
    </xf>
    <xf numFmtId="0" fontId="50" fillId="16" borderId="0" xfId="0" applyFont="1" applyFill="1" applyAlignment="1">
      <alignment horizontal="left"/>
    </xf>
    <xf numFmtId="0" fontId="8" fillId="17" borderId="0" xfId="0" applyFont="1" applyFill="1" applyAlignment="1">
      <alignment horizontal="left"/>
    </xf>
    <xf numFmtId="0" fontId="8" fillId="0" borderId="0" xfId="0" applyFont="1" applyAlignment="1" applyProtection="1">
      <alignment horizontal="center"/>
      <protection locked="0"/>
    </xf>
    <xf numFmtId="0" fontId="19" fillId="9" borderId="35" xfId="0" applyFont="1" applyFill="1" applyBorder="1" applyAlignment="1">
      <alignment horizontal="center"/>
    </xf>
    <xf numFmtId="0" fontId="8" fillId="9" borderId="35" xfId="0" applyFont="1" applyFill="1" applyBorder="1"/>
    <xf numFmtId="0" fontId="4" fillId="9" borderId="14" xfId="0" applyFont="1" applyFill="1" applyBorder="1" applyAlignment="1">
      <alignment horizontal="center"/>
    </xf>
    <xf numFmtId="0" fontId="8" fillId="11" borderId="0" xfId="0" applyFont="1" applyFill="1" applyAlignment="1">
      <alignment horizontal="left"/>
    </xf>
    <xf numFmtId="0" fontId="8" fillId="8" borderId="0" xfId="0" applyFont="1" applyFill="1" applyAlignment="1">
      <alignment horizontal="left"/>
    </xf>
    <xf numFmtId="0" fontId="8" fillId="8" borderId="0" xfId="0" applyFont="1" applyFill="1"/>
    <xf numFmtId="0" fontId="49" fillId="8" borderId="0" xfId="0" applyFont="1" applyFill="1"/>
    <xf numFmtId="0" fontId="19" fillId="5" borderId="3" xfId="0" applyFont="1" applyFill="1" applyBorder="1" applyAlignment="1">
      <alignment horizontal="center"/>
    </xf>
    <xf numFmtId="0" fontId="4" fillId="5" borderId="3" xfId="0" applyFont="1" applyFill="1" applyBorder="1" applyAlignment="1">
      <alignment horizontal="center"/>
    </xf>
    <xf numFmtId="0" fontId="4" fillId="6" borderId="3" xfId="0" applyFont="1" applyFill="1" applyBorder="1" applyAlignment="1" applyProtection="1">
      <alignment horizontal="center" vertical="center"/>
      <protection locked="0"/>
    </xf>
    <xf numFmtId="0" fontId="4" fillId="0" borderId="0" xfId="0" applyFont="1" applyAlignment="1" applyProtection="1">
      <alignment horizontal="left"/>
      <protection locked="0"/>
    </xf>
    <xf numFmtId="0" fontId="4" fillId="18" borderId="0" xfId="0" applyFont="1" applyFill="1" applyAlignment="1" applyProtection="1">
      <alignment horizontal="center" vertical="center"/>
      <protection locked="0"/>
    </xf>
    <xf numFmtId="0" fontId="4" fillId="18" borderId="0" xfId="0" applyFont="1" applyFill="1" applyAlignment="1" applyProtection="1">
      <alignment horizontal="center"/>
      <protection locked="0"/>
    </xf>
    <xf numFmtId="0" fontId="84" fillId="0" borderId="0" xfId="1" applyFont="1" applyAlignment="1" applyProtection="1">
      <alignment horizontal="center" vertical="center"/>
    </xf>
    <xf numFmtId="0" fontId="85" fillId="0" borderId="0" xfId="0" applyFont="1"/>
    <xf numFmtId="0" fontId="82" fillId="0" borderId="0" xfId="0" applyFont="1" applyAlignment="1">
      <alignment horizontal="right"/>
    </xf>
    <xf numFmtId="0" fontId="83"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xf>
    <xf numFmtId="5" fontId="9" fillId="2" borderId="0" xfId="0" applyNumberFormat="1" applyFont="1" applyFill="1" applyBorder="1" applyProtection="1">
      <protection hidden="1"/>
    </xf>
    <xf numFmtId="176" fontId="7" fillId="8" borderId="67" xfId="0" applyNumberFormat="1" applyFont="1" applyFill="1" applyBorder="1" applyAlignment="1" applyProtection="1">
      <alignment horizontal="center"/>
      <protection locked="0"/>
    </xf>
    <xf numFmtId="176" fontId="6" fillId="6" borderId="14" xfId="0" applyNumberFormat="1" applyFont="1" applyFill="1" applyBorder="1" applyAlignment="1" applyProtection="1">
      <alignment horizontal="center"/>
      <protection locked="0"/>
    </xf>
    <xf numFmtId="176" fontId="10" fillId="0" borderId="0" xfId="0" applyNumberFormat="1" applyFont="1" applyBorder="1" applyAlignment="1" applyProtection="1">
      <alignment horizontal="right"/>
      <protection locked="0"/>
    </xf>
    <xf numFmtId="176" fontId="7" fillId="5" borderId="14" xfId="0" applyNumberFormat="1" applyFont="1" applyFill="1" applyBorder="1" applyAlignment="1" applyProtection="1">
      <alignment horizontal="center"/>
      <protection locked="0"/>
    </xf>
    <xf numFmtId="177" fontId="0" fillId="2" borderId="0" xfId="0" applyNumberFormat="1" applyFill="1" applyBorder="1" applyProtection="1">
      <protection hidden="1"/>
    </xf>
    <xf numFmtId="176" fontId="6" fillId="3" borderId="14" xfId="0" applyNumberFormat="1" applyFont="1" applyFill="1" applyBorder="1" applyAlignment="1" applyProtection="1">
      <alignment horizontal="center"/>
      <protection locked="0"/>
    </xf>
    <xf numFmtId="185" fontId="0" fillId="2" borderId="68" xfId="0" applyNumberFormat="1" applyFill="1" applyBorder="1" applyProtection="1">
      <protection hidden="1"/>
    </xf>
    <xf numFmtId="185" fontId="2" fillId="2" borderId="37" xfId="0" applyNumberFormat="1" applyFont="1" applyFill="1" applyBorder="1" applyProtection="1">
      <protection hidden="1"/>
    </xf>
    <xf numFmtId="185" fontId="2" fillId="5" borderId="37" xfId="0" applyNumberFormat="1" applyFont="1" applyFill="1" applyBorder="1" applyProtection="1">
      <protection hidden="1"/>
    </xf>
    <xf numFmtId="185" fontId="2" fillId="2" borderId="68" xfId="0" applyNumberFormat="1" applyFont="1" applyFill="1" applyBorder="1" applyProtection="1">
      <protection hidden="1"/>
    </xf>
    <xf numFmtId="185" fontId="0" fillId="0" borderId="1" xfId="0" applyNumberFormat="1" applyBorder="1" applyProtection="1">
      <protection hidden="1"/>
    </xf>
    <xf numFmtId="176" fontId="6" fillId="6" borderId="3" xfId="0" applyNumberFormat="1" applyFont="1" applyFill="1" applyBorder="1" applyAlignment="1" applyProtection="1">
      <alignment horizontal="center"/>
      <protection locked="0"/>
    </xf>
    <xf numFmtId="176" fontId="7" fillId="5" borderId="3" xfId="0" applyNumberFormat="1" applyFont="1" applyFill="1" applyBorder="1" applyAlignment="1" applyProtection="1">
      <alignment horizontal="center"/>
      <protection locked="0"/>
    </xf>
    <xf numFmtId="176" fontId="6" fillId="3" borderId="3" xfId="0" applyNumberFormat="1" applyFont="1" applyFill="1" applyBorder="1" applyAlignment="1" applyProtection="1">
      <alignment horizontal="center"/>
      <protection locked="0"/>
    </xf>
    <xf numFmtId="185" fontId="2" fillId="2" borderId="69" xfId="0" applyNumberFormat="1" applyFont="1" applyFill="1" applyBorder="1" applyProtection="1">
      <protection hidden="1"/>
    </xf>
    <xf numFmtId="179" fontId="6" fillId="0" borderId="0" xfId="0" applyNumberFormat="1" applyFont="1" applyBorder="1" applyAlignment="1" applyProtection="1">
      <alignment vertical="center"/>
      <protection locked="0"/>
    </xf>
    <xf numFmtId="0" fontId="6" fillId="0" borderId="3" xfId="0" applyFont="1" applyBorder="1" applyAlignment="1" applyProtection="1">
      <alignment vertical="center"/>
      <protection locked="0"/>
    </xf>
    <xf numFmtId="0" fontId="6" fillId="4" borderId="4" xfId="0" applyFont="1" applyFill="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14" fontId="11" fillId="0" borderId="1" xfId="0" applyNumberFormat="1" applyFont="1" applyBorder="1" applyProtection="1">
      <protection locked="0"/>
    </xf>
    <xf numFmtId="179" fontId="11" fillId="19" borderId="1" xfId="0" applyNumberFormat="1" applyFont="1" applyFill="1" applyBorder="1" applyAlignment="1" applyProtection="1">
      <alignment horizontal="right"/>
      <protection hidden="1"/>
    </xf>
    <xf numFmtId="56" fontId="10" fillId="7" borderId="3" xfId="0" applyNumberFormat="1" applyFont="1" applyFill="1" applyBorder="1" applyAlignment="1" applyProtection="1">
      <alignment horizontal="center"/>
      <protection locked="0"/>
    </xf>
    <xf numFmtId="0" fontId="11" fillId="19" borderId="0" xfId="0" applyFont="1" applyFill="1" applyProtection="1">
      <protection locked="0"/>
    </xf>
    <xf numFmtId="0" fontId="0" fillId="4" borderId="3" xfId="0" applyFill="1" applyBorder="1" applyProtection="1">
      <protection locked="0"/>
    </xf>
    <xf numFmtId="0" fontId="63" fillId="4" borderId="3" xfId="0" applyFont="1" applyFill="1" applyBorder="1" applyProtection="1">
      <protection locked="0"/>
    </xf>
    <xf numFmtId="200" fontId="11" fillId="4" borderId="3" xfId="0" applyNumberFormat="1" applyFont="1" applyFill="1" applyBorder="1" applyProtection="1">
      <protection locked="0"/>
    </xf>
    <xf numFmtId="0" fontId="11" fillId="4" borderId="3" xfId="0" applyFont="1" applyFill="1" applyBorder="1" applyProtection="1">
      <protection locked="0"/>
    </xf>
    <xf numFmtId="0" fontId="0" fillId="19" borderId="0" xfId="0" applyFill="1" applyProtection="1">
      <protection locked="0"/>
    </xf>
    <xf numFmtId="200" fontId="0" fillId="0" borderId="0" xfId="0" applyNumberFormat="1" applyProtection="1">
      <protection locked="0"/>
    </xf>
    <xf numFmtId="0" fontId="11" fillId="11" borderId="1" xfId="0" applyNumberFormat="1" applyFont="1" applyFill="1" applyBorder="1" applyAlignment="1" applyProtection="1">
      <alignment horizontal="center"/>
      <protection locked="0"/>
    </xf>
    <xf numFmtId="0" fontId="10" fillId="2" borderId="0" xfId="0" applyFont="1" applyFill="1" applyProtection="1">
      <protection locked="0"/>
    </xf>
    <xf numFmtId="0" fontId="10" fillId="11" borderId="1" xfId="0" applyNumberFormat="1" applyFont="1" applyFill="1" applyBorder="1" applyAlignment="1" applyProtection="1">
      <alignment horizontal="center"/>
      <protection locked="0"/>
    </xf>
    <xf numFmtId="0" fontId="10" fillId="0" borderId="1" xfId="0" applyFont="1" applyBorder="1" applyAlignment="1" applyProtection="1">
      <alignment horizontal="center"/>
      <protection locked="0"/>
    </xf>
    <xf numFmtId="0" fontId="11" fillId="0" borderId="70" xfId="0" applyFont="1" applyBorder="1" applyAlignment="1" applyProtection="1">
      <alignment vertical="top"/>
      <protection locked="0"/>
    </xf>
    <xf numFmtId="187" fontId="10" fillId="0" borderId="52" xfId="0" applyNumberFormat="1" applyFont="1" applyBorder="1" applyProtection="1">
      <protection locked="0"/>
    </xf>
    <xf numFmtId="200" fontId="10" fillId="0" borderId="52" xfId="0" applyNumberFormat="1" applyFont="1" applyBorder="1" applyAlignment="1" applyProtection="1">
      <alignment horizontal="right"/>
      <protection locked="0"/>
    </xf>
    <xf numFmtId="179" fontId="6" fillId="0" borderId="1" xfId="0" applyNumberFormat="1" applyFont="1" applyBorder="1" applyAlignment="1" applyProtection="1">
      <alignment horizontal="center" vertical="center" textRotation="255"/>
      <protection locked="0"/>
    </xf>
    <xf numFmtId="179" fontId="6" fillId="2" borderId="1" xfId="0" applyNumberFormat="1" applyFont="1" applyFill="1" applyBorder="1" applyProtection="1">
      <protection locked="0"/>
    </xf>
    <xf numFmtId="192" fontId="10" fillId="2" borderId="52" xfId="2" applyNumberFormat="1" applyFont="1" applyFill="1" applyBorder="1" applyAlignment="1" applyProtection="1">
      <alignment vertical="center"/>
      <protection locked="0"/>
    </xf>
    <xf numFmtId="192" fontId="10" fillId="0" borderId="1" xfId="0" applyNumberFormat="1" applyFont="1" applyBorder="1" applyProtection="1">
      <protection locked="0"/>
    </xf>
    <xf numFmtId="179" fontId="6" fillId="2" borderId="1" xfId="0" applyNumberFormat="1" applyFont="1" applyFill="1" applyBorder="1" applyAlignment="1" applyProtection="1">
      <alignment horizontal="right"/>
      <protection locked="0"/>
    </xf>
    <xf numFmtId="179" fontId="6" fillId="0" borderId="4" xfId="0" applyNumberFormat="1" applyFont="1" applyBorder="1" applyAlignment="1" applyProtection="1">
      <alignment horizontal="right"/>
      <protection locked="0"/>
    </xf>
    <xf numFmtId="0" fontId="10" fillId="0" borderId="70" xfId="0" applyFont="1" applyBorder="1" applyAlignment="1" applyProtection="1">
      <alignment vertical="top"/>
      <protection locked="0"/>
    </xf>
    <xf numFmtId="192" fontId="10" fillId="0" borderId="0" xfId="0" applyNumberFormat="1" applyFont="1" applyBorder="1" applyProtection="1">
      <protection locked="0"/>
    </xf>
    <xf numFmtId="192" fontId="6" fillId="2" borderId="1" xfId="0" applyNumberFormat="1" applyFont="1" applyFill="1" applyBorder="1" applyProtection="1">
      <protection locked="0"/>
    </xf>
    <xf numFmtId="0" fontId="10" fillId="0" borderId="1" xfId="0" applyFont="1" applyBorder="1" applyProtection="1">
      <protection locked="0"/>
    </xf>
    <xf numFmtId="192" fontId="10" fillId="0" borderId="1" xfId="0" applyNumberFormat="1" applyFont="1" applyBorder="1" applyAlignment="1" applyProtection="1">
      <alignment horizontal="right"/>
      <protection locked="0"/>
    </xf>
    <xf numFmtId="0" fontId="0" fillId="7" borderId="3" xfId="0" applyFill="1" applyBorder="1" applyProtection="1">
      <protection locked="0"/>
    </xf>
    <xf numFmtId="0" fontId="70" fillId="7" borderId="3" xfId="0" applyFont="1" applyFill="1" applyBorder="1" applyProtection="1">
      <protection locked="0"/>
    </xf>
    <xf numFmtId="0" fontId="63" fillId="7" borderId="3" xfId="0" applyFont="1" applyFill="1" applyBorder="1" applyProtection="1">
      <protection locked="0"/>
    </xf>
    <xf numFmtId="200" fontId="11" fillId="7" borderId="3" xfId="0" applyNumberFormat="1" applyFont="1" applyFill="1" applyBorder="1" applyProtection="1">
      <protection locked="0"/>
    </xf>
    <xf numFmtId="0" fontId="18" fillId="7" borderId="3" xfId="0" applyFont="1" applyFill="1" applyBorder="1" applyProtection="1">
      <protection locked="0"/>
    </xf>
    <xf numFmtId="0" fontId="11" fillId="7" borderId="3" xfId="0" applyFont="1" applyFill="1" applyBorder="1" applyProtection="1">
      <protection locked="0"/>
    </xf>
    <xf numFmtId="0" fontId="25" fillId="2" borderId="14" xfId="0" applyNumberFormat="1" applyFont="1" applyFill="1" applyBorder="1" applyAlignment="1" applyProtection="1">
      <alignment vertical="top"/>
      <protection locked="0"/>
    </xf>
    <xf numFmtId="191" fontId="0" fillId="2" borderId="14" xfId="0" applyNumberFormat="1" applyFill="1" applyBorder="1" applyAlignment="1" applyProtection="1">
      <protection locked="0"/>
    </xf>
    <xf numFmtId="200" fontId="0" fillId="2" borderId="0" xfId="0" applyNumberFormat="1" applyFill="1" applyProtection="1">
      <protection locked="0"/>
    </xf>
    <xf numFmtId="0" fontId="11" fillId="11" borderId="1" xfId="2" applyNumberFormat="1" applyFont="1" applyFill="1" applyBorder="1" applyAlignment="1" applyProtection="1">
      <alignment horizontal="center"/>
      <protection locked="0"/>
    </xf>
    <xf numFmtId="38" fontId="10" fillId="0" borderId="1" xfId="2" applyFont="1" applyBorder="1" applyProtection="1">
      <protection locked="0"/>
    </xf>
    <xf numFmtId="179" fontId="10" fillId="0" borderId="1" xfId="0" applyNumberFormat="1" applyFont="1" applyBorder="1" applyAlignment="1" applyProtection="1">
      <alignment vertical="top"/>
      <protection locked="0"/>
    </xf>
    <xf numFmtId="179" fontId="10" fillId="0" borderId="1" xfId="0" applyNumberFormat="1" applyFont="1" applyBorder="1" applyAlignment="1" applyProtection="1">
      <alignment horizontal="right" vertical="top"/>
      <protection locked="0"/>
    </xf>
    <xf numFmtId="192" fontId="6" fillId="2" borderId="1" xfId="0" applyNumberFormat="1" applyFont="1" applyFill="1" applyBorder="1" applyAlignment="1" applyProtection="1">
      <alignment horizontal="right"/>
      <protection locked="0"/>
    </xf>
    <xf numFmtId="179" fontId="6" fillId="0" borderId="24" xfId="0" applyNumberFormat="1" applyFont="1" applyBorder="1" applyAlignment="1" applyProtection="1">
      <alignment vertical="center" textRotation="255"/>
      <protection locked="0"/>
    </xf>
    <xf numFmtId="179" fontId="6" fillId="2" borderId="1" xfId="0" applyNumberFormat="1" applyFont="1" applyFill="1" applyBorder="1" applyAlignment="1" applyProtection="1">
      <alignment horizontal="left"/>
      <protection locked="0"/>
    </xf>
    <xf numFmtId="192" fontId="6" fillId="2" borderId="30" xfId="0" applyNumberFormat="1" applyFont="1" applyFill="1" applyBorder="1" applyProtection="1">
      <protection locked="0"/>
    </xf>
    <xf numFmtId="0" fontId="70" fillId="2" borderId="1" xfId="0" applyNumberFormat="1" applyFont="1" applyFill="1" applyBorder="1" applyAlignment="1" applyProtection="1">
      <alignment horizontal="center" vertical="center"/>
      <protection hidden="1"/>
    </xf>
    <xf numFmtId="0" fontId="0" fillId="0" borderId="71" xfId="0" applyBorder="1" applyAlignment="1">
      <alignment wrapText="1"/>
    </xf>
    <xf numFmtId="0" fontId="0" fillId="0" borderId="72" xfId="0" applyBorder="1" applyAlignment="1">
      <alignment wrapText="1"/>
    </xf>
    <xf numFmtId="0" fontId="0" fillId="0" borderId="73" xfId="0" applyBorder="1" applyAlignment="1">
      <alignment wrapText="1"/>
    </xf>
    <xf numFmtId="6" fontId="13" fillId="0" borderId="0" xfId="3" applyFont="1" applyAlignment="1" applyProtection="1">
      <alignment horizontal="center" vertical="center"/>
      <protection locked="0"/>
    </xf>
    <xf numFmtId="179" fontId="7" fillId="2" borderId="30" xfId="2" applyNumberFormat="1" applyFont="1" applyFill="1" applyBorder="1" applyAlignment="1" applyProtection="1">
      <alignment horizontal="center"/>
      <protection locked="0"/>
    </xf>
    <xf numFmtId="179" fontId="7" fillId="2" borderId="24" xfId="2" applyNumberFormat="1" applyFont="1" applyFill="1" applyBorder="1" applyAlignment="1" applyProtection="1">
      <alignment horizontal="center"/>
      <protection locked="0"/>
    </xf>
    <xf numFmtId="191" fontId="7" fillId="0" borderId="30" xfId="2" applyNumberFormat="1" applyFont="1" applyBorder="1" applyAlignment="1" applyProtection="1">
      <alignment horizontal="center" vertical="center"/>
      <protection hidden="1"/>
    </xf>
    <xf numFmtId="191" fontId="7" fillId="0" borderId="24" xfId="2" applyNumberFormat="1" applyFont="1" applyBorder="1" applyAlignment="1" applyProtection="1">
      <alignment horizontal="center" vertical="center"/>
      <protection hidden="1"/>
    </xf>
    <xf numFmtId="179" fontId="68" fillId="11" borderId="30" xfId="1" applyNumberFormat="1" applyFont="1" applyFill="1" applyBorder="1" applyAlignment="1" applyProtection="1">
      <alignment horizontal="center" vertical="center"/>
      <protection locked="0"/>
    </xf>
    <xf numFmtId="179" fontId="68" fillId="11" borderId="24" xfId="1" applyNumberFormat="1" applyFont="1" applyFill="1" applyBorder="1" applyAlignment="1" applyProtection="1">
      <alignment horizontal="center" vertical="center"/>
      <protection locked="0"/>
    </xf>
    <xf numFmtId="179" fontId="7" fillId="0" borderId="1" xfId="2" applyNumberFormat="1" applyFont="1" applyBorder="1" applyAlignment="1" applyProtection="1">
      <alignment horizontal="center"/>
      <protection locked="0"/>
    </xf>
    <xf numFmtId="179" fontId="4" fillId="2" borderId="14" xfId="2" applyNumberFormat="1" applyFont="1" applyFill="1" applyBorder="1" applyAlignment="1" applyProtection="1">
      <alignment horizontal="right"/>
      <protection hidden="1"/>
    </xf>
    <xf numFmtId="179" fontId="19" fillId="4" borderId="14" xfId="2" applyNumberFormat="1" applyFont="1" applyFill="1" applyBorder="1" applyAlignment="1" applyProtection="1">
      <alignment horizontal="center"/>
      <protection locked="0"/>
    </xf>
    <xf numFmtId="179" fontId="8" fillId="0" borderId="14" xfId="2" applyNumberFormat="1" applyFont="1" applyBorder="1" applyAlignment="1" applyProtection="1">
      <alignment horizontal="center"/>
      <protection hidden="1"/>
    </xf>
    <xf numFmtId="179" fontId="22" fillId="0" borderId="1" xfId="0" applyNumberFormat="1" applyFont="1" applyBorder="1" applyAlignment="1" applyProtection="1">
      <alignment horizontal="center" vertical="center" textRotation="255"/>
      <protection locked="0"/>
    </xf>
    <xf numFmtId="179" fontId="20" fillId="0" borderId="1" xfId="0" applyNumberFormat="1" applyFont="1" applyBorder="1" applyAlignment="1" applyProtection="1">
      <alignment horizontal="center" vertical="center"/>
      <protection locked="0"/>
    </xf>
    <xf numFmtId="191" fontId="20" fillId="0" borderId="1" xfId="0" applyNumberFormat="1" applyFont="1" applyBorder="1" applyAlignment="1" applyProtection="1">
      <alignment horizontal="center" vertical="center"/>
      <protection hidden="1"/>
    </xf>
    <xf numFmtId="179" fontId="8" fillId="0" borderId="14" xfId="0" applyNumberFormat="1" applyFont="1" applyBorder="1" applyAlignment="1" applyProtection="1">
      <alignment horizontal="center" vertical="center"/>
      <protection locked="0"/>
    </xf>
    <xf numFmtId="179" fontId="6" fillId="0" borderId="4" xfId="0" applyNumberFormat="1" applyFont="1" applyBorder="1" applyAlignment="1" applyProtection="1">
      <alignment horizontal="center" vertical="center"/>
      <protection locked="0"/>
    </xf>
    <xf numFmtId="179" fontId="6" fillId="0" borderId="3" xfId="0" applyNumberFormat="1" applyFont="1" applyBorder="1" applyAlignment="1" applyProtection="1">
      <alignment horizontal="center" vertical="center"/>
      <protection locked="0"/>
    </xf>
    <xf numFmtId="179" fontId="6" fillId="0" borderId="52" xfId="0" applyNumberFormat="1" applyFont="1" applyBorder="1" applyAlignment="1" applyProtection="1">
      <alignment horizontal="center" vertical="center"/>
      <protection locked="0"/>
    </xf>
    <xf numFmtId="179" fontId="17" fillId="2" borderId="4" xfId="0" applyNumberFormat="1" applyFont="1" applyFill="1" applyBorder="1" applyAlignment="1" applyProtection="1">
      <alignment horizontal="left" vertical="center"/>
      <protection hidden="1"/>
    </xf>
    <xf numFmtId="179" fontId="17" fillId="2" borderId="52" xfId="0" applyNumberFormat="1" applyFont="1" applyFill="1" applyBorder="1" applyAlignment="1" applyProtection="1">
      <alignment horizontal="left" vertical="center"/>
      <protection hidden="1"/>
    </xf>
    <xf numFmtId="191" fontId="8" fillId="0" borderId="23" xfId="0" applyNumberFormat="1" applyFont="1" applyBorder="1" applyAlignment="1" applyProtection="1">
      <alignment horizontal="center" vertical="center"/>
      <protection hidden="1"/>
    </xf>
    <xf numFmtId="191" fontId="8" fillId="0" borderId="66" xfId="0" applyNumberFormat="1" applyFont="1" applyBorder="1" applyAlignment="1" applyProtection="1">
      <alignment horizontal="center" vertical="center"/>
      <protection hidden="1"/>
    </xf>
    <xf numFmtId="191" fontId="8" fillId="0" borderId="63" xfId="0" applyNumberFormat="1" applyFont="1" applyBorder="1" applyAlignment="1" applyProtection="1">
      <alignment horizontal="center" vertical="center"/>
      <protection hidden="1"/>
    </xf>
    <xf numFmtId="191" fontId="8" fillId="0" borderId="67" xfId="0" applyNumberFormat="1" applyFont="1" applyBorder="1" applyAlignment="1" applyProtection="1">
      <alignment horizontal="center" vertical="center"/>
      <protection hidden="1"/>
    </xf>
    <xf numFmtId="191" fontId="8" fillId="2" borderId="23" xfId="0" applyNumberFormat="1" applyFont="1" applyFill="1" applyBorder="1" applyAlignment="1" applyProtection="1">
      <alignment horizontal="center" vertical="center"/>
      <protection hidden="1"/>
    </xf>
    <xf numFmtId="191" fontId="8" fillId="2" borderId="66" xfId="0" applyNumberFormat="1" applyFont="1" applyFill="1" applyBorder="1" applyAlignment="1" applyProtection="1">
      <alignment horizontal="center" vertical="center"/>
      <protection hidden="1"/>
    </xf>
    <xf numFmtId="191" fontId="8" fillId="2" borderId="63" xfId="0" applyNumberFormat="1" applyFont="1" applyFill="1" applyBorder="1" applyAlignment="1" applyProtection="1">
      <alignment horizontal="center" vertical="center"/>
      <protection hidden="1"/>
    </xf>
    <xf numFmtId="191" fontId="8" fillId="2" borderId="67" xfId="0" applyNumberFormat="1" applyFont="1" applyFill="1" applyBorder="1" applyAlignment="1" applyProtection="1">
      <alignment horizontal="center" vertical="center"/>
      <protection hidden="1"/>
    </xf>
    <xf numFmtId="179" fontId="17" fillId="2" borderId="4" xfId="0" applyNumberFormat="1" applyFont="1" applyFill="1" applyBorder="1" applyAlignment="1" applyProtection="1">
      <alignment horizontal="right" vertical="center"/>
      <protection hidden="1"/>
    </xf>
    <xf numFmtId="179" fontId="17" fillId="2" borderId="52" xfId="0" applyNumberFormat="1" applyFont="1" applyFill="1" applyBorder="1" applyAlignment="1" applyProtection="1">
      <alignment horizontal="right" vertical="center"/>
      <protection hidden="1"/>
    </xf>
    <xf numFmtId="38" fontId="6" fillId="9" borderId="74" xfId="2" applyFont="1" applyFill="1" applyBorder="1" applyAlignment="1" applyProtection="1">
      <alignment horizontal="right"/>
      <protection locked="0"/>
    </xf>
    <xf numFmtId="38" fontId="6" fillId="9" borderId="77" xfId="2" applyFont="1" applyFill="1" applyBorder="1" applyAlignment="1" applyProtection="1">
      <alignment horizontal="right"/>
      <protection locked="0"/>
    </xf>
    <xf numFmtId="0" fontId="6" fillId="11" borderId="78" xfId="0" applyFont="1" applyFill="1" applyBorder="1" applyAlignment="1" applyProtection="1">
      <alignment horizontal="center" vertical="center"/>
      <protection locked="0"/>
    </xf>
    <xf numFmtId="0" fontId="6" fillId="11" borderId="79" xfId="0" applyFont="1" applyFill="1" applyBorder="1" applyAlignment="1" applyProtection="1">
      <alignment horizontal="center" vertical="center"/>
      <protection locked="0"/>
    </xf>
    <xf numFmtId="0" fontId="6" fillId="0" borderId="52" xfId="0" applyNumberFormat="1" applyFont="1" applyBorder="1" applyAlignment="1" applyProtection="1">
      <alignment horizontal="center" vertical="center"/>
      <protection locked="0"/>
    </xf>
    <xf numFmtId="0" fontId="6" fillId="0" borderId="1" xfId="0" applyNumberFormat="1" applyFont="1" applyBorder="1" applyAlignment="1" applyProtection="1">
      <alignment horizontal="center" vertical="center"/>
      <protection locked="0"/>
    </xf>
    <xf numFmtId="0" fontId="0" fillId="0" borderId="52" xfId="0" applyBorder="1" applyAlignment="1" applyProtection="1">
      <alignment horizontal="center"/>
      <protection locked="0"/>
    </xf>
    <xf numFmtId="0" fontId="0" fillId="0" borderId="1" xfId="0" applyBorder="1" applyAlignment="1" applyProtection="1">
      <alignment horizontal="center"/>
      <protection locked="0"/>
    </xf>
    <xf numFmtId="194" fontId="6" fillId="0" borderId="0" xfId="0" applyNumberFormat="1" applyFont="1" applyBorder="1" applyAlignment="1" applyProtection="1">
      <alignment horizontal="left"/>
      <protection hidden="1"/>
    </xf>
    <xf numFmtId="38" fontId="0" fillId="2" borderId="4" xfId="2" applyNumberFormat="1" applyFont="1" applyFill="1" applyBorder="1" applyAlignment="1" applyProtection="1">
      <alignment horizontal="right"/>
      <protection locked="0"/>
    </xf>
    <xf numFmtId="38" fontId="0" fillId="2" borderId="52" xfId="2" applyNumberFormat="1" applyFont="1" applyFill="1" applyBorder="1" applyAlignment="1" applyProtection="1">
      <alignment horizontal="right"/>
      <protection locked="0"/>
    </xf>
    <xf numFmtId="0" fontId="49" fillId="2" borderId="4" xfId="0" applyFont="1" applyFill="1" applyBorder="1" applyAlignment="1" applyProtection="1">
      <alignment horizontal="center"/>
      <protection hidden="1"/>
    </xf>
    <xf numFmtId="0" fontId="49" fillId="2" borderId="52" xfId="0" applyFont="1" applyFill="1" applyBorder="1" applyAlignment="1" applyProtection="1">
      <alignment horizontal="center"/>
      <protection hidden="1"/>
    </xf>
    <xf numFmtId="0" fontId="6" fillId="0" borderId="4"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48" fillId="7" borderId="3" xfId="0" applyFont="1" applyFill="1" applyBorder="1" applyAlignment="1" applyProtection="1">
      <alignment horizontal="center"/>
      <protection locked="0"/>
    </xf>
    <xf numFmtId="0" fontId="10" fillId="2" borderId="4" xfId="0" applyFont="1" applyFill="1" applyBorder="1" applyAlignment="1" applyProtection="1">
      <alignment horizontal="center"/>
      <protection hidden="1"/>
    </xf>
    <xf numFmtId="0" fontId="10" fillId="2" borderId="52" xfId="0" applyFont="1" applyFill="1" applyBorder="1" applyAlignment="1" applyProtection="1">
      <alignment horizontal="center"/>
      <protection hidden="1"/>
    </xf>
    <xf numFmtId="0" fontId="30" fillId="4" borderId="4" xfId="0" applyFont="1" applyFill="1" applyBorder="1" applyAlignment="1" applyProtection="1">
      <alignment horizontal="center" vertical="center"/>
      <protection locked="0"/>
    </xf>
    <xf numFmtId="0" fontId="30" fillId="4" borderId="3" xfId="0" applyFont="1" applyFill="1" applyBorder="1" applyAlignment="1" applyProtection="1">
      <alignment horizontal="center" vertical="center"/>
      <protection locked="0"/>
    </xf>
    <xf numFmtId="0" fontId="30" fillId="4" borderId="52" xfId="0" applyFont="1" applyFill="1" applyBorder="1" applyAlignment="1" applyProtection="1">
      <alignment horizontal="center" vertical="center"/>
      <protection locked="0"/>
    </xf>
    <xf numFmtId="0" fontId="34" fillId="0" borderId="1" xfId="0" applyFont="1" applyBorder="1" applyAlignment="1" applyProtection="1">
      <alignment horizontal="center"/>
      <protection locked="0"/>
    </xf>
    <xf numFmtId="0" fontId="34" fillId="0" borderId="30" xfId="0" applyFont="1" applyBorder="1" applyAlignment="1" applyProtection="1">
      <alignment horizontal="center"/>
      <protection locked="0"/>
    </xf>
    <xf numFmtId="0" fontId="76" fillId="4" borderId="1" xfId="0" applyFont="1" applyFill="1" applyBorder="1" applyAlignment="1" applyProtection="1">
      <alignment horizontal="center"/>
      <protection locked="0"/>
    </xf>
    <xf numFmtId="0" fontId="75" fillId="2" borderId="0" xfId="0" applyNumberFormat="1" applyFont="1" applyFill="1" applyBorder="1" applyAlignment="1" applyProtection="1">
      <alignment horizontal="center" vertical="center"/>
      <protection locked="0"/>
    </xf>
    <xf numFmtId="0" fontId="75" fillId="2" borderId="35" xfId="0" applyNumberFormat="1" applyFont="1" applyFill="1" applyBorder="1" applyAlignment="1" applyProtection="1">
      <alignment horizontal="center" vertical="center"/>
      <protection locked="0"/>
    </xf>
    <xf numFmtId="0" fontId="75" fillId="2" borderId="66" xfId="0" applyNumberFormat="1" applyFont="1" applyFill="1" applyBorder="1" applyAlignment="1" applyProtection="1">
      <alignment horizontal="center" vertical="center"/>
      <protection locked="0"/>
    </xf>
    <xf numFmtId="0" fontId="75" fillId="2" borderId="14" xfId="0" applyNumberFormat="1" applyFont="1" applyFill="1" applyBorder="1" applyAlignment="1" applyProtection="1">
      <alignment horizontal="center" vertical="center"/>
      <protection locked="0"/>
    </xf>
    <xf numFmtId="0" fontId="75" fillId="2" borderId="67" xfId="0" applyNumberFormat="1" applyFont="1" applyFill="1" applyBorder="1" applyAlignment="1" applyProtection="1">
      <alignment horizontal="center" vertical="center"/>
      <protection locked="0"/>
    </xf>
    <xf numFmtId="0" fontId="6" fillId="5" borderId="75" xfId="0" applyFont="1" applyFill="1" applyBorder="1" applyAlignment="1" applyProtection="1">
      <alignment horizontal="center" vertical="center"/>
      <protection locked="0"/>
    </xf>
    <xf numFmtId="0" fontId="6" fillId="5" borderId="76" xfId="0" applyFont="1" applyFill="1" applyBorder="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52" xfId="0" applyFont="1" applyBorder="1" applyAlignment="1" applyProtection="1">
      <alignment horizontal="center" vertical="center"/>
      <protection locked="0"/>
    </xf>
    <xf numFmtId="0" fontId="6" fillId="2" borderId="74" xfId="0" applyFont="1" applyFill="1" applyBorder="1" applyAlignment="1" applyProtection="1">
      <alignment horizontal="center" vertical="center"/>
      <protection locked="0"/>
    </xf>
    <xf numFmtId="0" fontId="6" fillId="2" borderId="52" xfId="0" applyFont="1" applyFill="1" applyBorder="1" applyAlignment="1" applyProtection="1">
      <alignment horizontal="center" vertical="center"/>
      <protection locked="0"/>
    </xf>
    <xf numFmtId="179" fontId="7" fillId="0" borderId="30" xfId="0" applyNumberFormat="1" applyFont="1" applyBorder="1" applyAlignment="1" applyProtection="1">
      <alignment horizontal="center" vertical="center" textRotation="255"/>
      <protection locked="0"/>
    </xf>
    <xf numFmtId="179" fontId="7" fillId="0" borderId="8" xfId="0" applyNumberFormat="1" applyFont="1" applyBorder="1" applyAlignment="1" applyProtection="1">
      <alignment horizontal="center" vertical="center" textRotation="255"/>
      <protection locked="0"/>
    </xf>
    <xf numFmtId="179" fontId="7" fillId="0" borderId="24" xfId="0" applyNumberFormat="1" applyFont="1" applyBorder="1" applyAlignment="1" applyProtection="1">
      <alignment horizontal="center" vertical="center" textRotation="255"/>
      <protection locked="0"/>
    </xf>
    <xf numFmtId="179" fontId="7" fillId="0" borderId="82" xfId="0" applyNumberFormat="1" applyFont="1" applyBorder="1" applyAlignment="1" applyProtection="1">
      <alignment horizontal="center" vertical="center" textRotation="255"/>
      <protection locked="0"/>
    </xf>
    <xf numFmtId="179" fontId="7" fillId="0" borderId="28" xfId="0" applyNumberFormat="1" applyFont="1" applyBorder="1" applyAlignment="1" applyProtection="1">
      <alignment horizontal="center" vertical="center" textRotation="255"/>
      <protection locked="0"/>
    </xf>
    <xf numFmtId="179" fontId="7" fillId="0" borderId="83" xfId="0" applyNumberFormat="1" applyFont="1" applyBorder="1" applyAlignment="1" applyProtection="1">
      <alignment horizontal="center" vertical="center" textRotation="255"/>
      <protection locked="0"/>
    </xf>
    <xf numFmtId="179" fontId="7" fillId="0" borderId="84" xfId="0" applyNumberFormat="1" applyFont="1" applyBorder="1" applyAlignment="1" applyProtection="1">
      <alignment horizontal="center" vertical="center" textRotation="255"/>
      <protection locked="0"/>
    </xf>
    <xf numFmtId="179" fontId="6" fillId="0" borderId="85" xfId="0" applyNumberFormat="1" applyFont="1" applyBorder="1" applyAlignment="1" applyProtection="1">
      <alignment horizontal="center" vertical="center" wrapText="1"/>
      <protection locked="0"/>
    </xf>
    <xf numFmtId="179" fontId="6" fillId="0" borderId="86" xfId="0" applyNumberFormat="1" applyFont="1" applyBorder="1" applyAlignment="1" applyProtection="1">
      <alignment horizontal="center" vertical="center" wrapText="1"/>
      <protection locked="0"/>
    </xf>
    <xf numFmtId="179" fontId="7" fillId="0" borderId="1" xfId="0" applyNumberFormat="1" applyFont="1" applyBorder="1" applyAlignment="1" applyProtection="1">
      <alignment horizontal="center"/>
      <protection locked="0"/>
    </xf>
    <xf numFmtId="179" fontId="4" fillId="0" borderId="4" xfId="0" applyNumberFormat="1" applyFont="1" applyBorder="1" applyAlignment="1" applyProtection="1">
      <alignment horizontal="center"/>
      <protection locked="0"/>
    </xf>
    <xf numFmtId="179" fontId="4" fillId="0" borderId="52" xfId="0" applyNumberFormat="1" applyFont="1" applyBorder="1" applyAlignment="1" applyProtection="1">
      <alignment horizontal="center"/>
      <protection locked="0"/>
    </xf>
    <xf numFmtId="179" fontId="6" fillId="11" borderId="1" xfId="0" applyNumberFormat="1" applyFont="1" applyFill="1" applyBorder="1" applyAlignment="1" applyProtection="1">
      <alignment horizontal="center"/>
      <protection locked="0"/>
    </xf>
    <xf numFmtId="179" fontId="6" fillId="0" borderId="80" xfId="0" applyNumberFormat="1" applyFont="1" applyBorder="1" applyAlignment="1" applyProtection="1">
      <alignment horizontal="left" vertical="center" wrapText="1"/>
      <protection locked="0"/>
    </xf>
    <xf numFmtId="179" fontId="6" fillId="0" borderId="81" xfId="0" applyNumberFormat="1" applyFont="1" applyBorder="1" applyAlignment="1" applyProtection="1">
      <alignment horizontal="left" vertical="center" wrapText="1"/>
      <protection locked="0"/>
    </xf>
    <xf numFmtId="179" fontId="7" fillId="0" borderId="6" xfId="0" applyNumberFormat="1" applyFont="1" applyBorder="1" applyAlignment="1" applyProtection="1">
      <alignment horizontal="center" vertical="center" textRotation="255"/>
      <protection locked="0"/>
    </xf>
    <xf numFmtId="179" fontId="7" fillId="9" borderId="3" xfId="0" applyNumberFormat="1" applyFont="1" applyFill="1" applyBorder="1" applyAlignment="1" applyProtection="1">
      <alignment horizontal="right"/>
      <protection hidden="1"/>
    </xf>
    <xf numFmtId="0" fontId="7" fillId="9" borderId="3" xfId="0" applyFont="1" applyFill="1" applyBorder="1" applyAlignment="1" applyProtection="1">
      <alignment horizontal="right"/>
      <protection hidden="1"/>
    </xf>
    <xf numFmtId="179" fontId="6" fillId="5" borderId="4" xfId="0" applyNumberFormat="1" applyFont="1" applyFill="1" applyBorder="1" applyAlignment="1" applyProtection="1">
      <alignment horizontal="center"/>
      <protection locked="0"/>
    </xf>
    <xf numFmtId="179" fontId="6" fillId="5" borderId="52" xfId="0" applyNumberFormat="1" applyFont="1" applyFill="1" applyBorder="1" applyAlignment="1" applyProtection="1">
      <alignment horizontal="center"/>
      <protection locked="0"/>
    </xf>
    <xf numFmtId="179" fontId="6" fillId="9" borderId="4" xfId="0" applyNumberFormat="1" applyFont="1" applyFill="1" applyBorder="1" applyAlignment="1" applyProtection="1">
      <alignment horizontal="center"/>
      <protection locked="0"/>
    </xf>
    <xf numFmtId="179" fontId="6" fillId="9" borderId="52" xfId="0" applyNumberFormat="1" applyFont="1" applyFill="1" applyBorder="1" applyAlignment="1" applyProtection="1">
      <alignment horizontal="center"/>
      <protection locked="0"/>
    </xf>
    <xf numFmtId="0" fontId="0" fillId="9" borderId="4" xfId="0" applyFill="1" applyBorder="1" applyAlignment="1" applyProtection="1">
      <alignment horizontal="center"/>
      <protection hidden="1"/>
    </xf>
    <xf numFmtId="0" fontId="0" fillId="9" borderId="3" xfId="0" applyFill="1" applyBorder="1" applyAlignment="1" applyProtection="1">
      <alignment horizontal="center"/>
      <protection hidden="1"/>
    </xf>
    <xf numFmtId="0" fontId="0" fillId="9" borderId="52" xfId="0" applyFill="1" applyBorder="1" applyAlignment="1" applyProtection="1">
      <alignment horizontal="center"/>
      <protection hidden="1"/>
    </xf>
    <xf numFmtId="0" fontId="71" fillId="9" borderId="4" xfId="0" applyFont="1" applyFill="1" applyBorder="1" applyAlignment="1" applyProtection="1">
      <alignment horizontal="center"/>
      <protection hidden="1"/>
    </xf>
    <xf numFmtId="0" fontId="71" fillId="9" borderId="52" xfId="0" applyFont="1" applyFill="1" applyBorder="1" applyAlignment="1" applyProtection="1">
      <alignment horizontal="center"/>
      <protection hidden="1"/>
    </xf>
    <xf numFmtId="5" fontId="4" fillId="7" borderId="63" xfId="0" applyNumberFormat="1" applyFont="1" applyFill="1" applyBorder="1" applyAlignment="1" applyProtection="1">
      <alignment horizontal="center" vertical="center"/>
      <protection locked="0"/>
    </xf>
    <xf numFmtId="5" fontId="4" fillId="7" borderId="14" xfId="0" applyNumberFormat="1" applyFont="1" applyFill="1" applyBorder="1" applyAlignment="1" applyProtection="1">
      <alignment horizontal="center" vertical="center"/>
      <protection locked="0"/>
    </xf>
    <xf numFmtId="5" fontId="4" fillId="7" borderId="3" xfId="0" applyNumberFormat="1" applyFont="1" applyFill="1" applyBorder="1" applyAlignment="1" applyProtection="1">
      <alignment horizontal="center" vertical="center"/>
      <protection locked="0"/>
    </xf>
    <xf numFmtId="5" fontId="4" fillId="7" borderId="52" xfId="0" applyNumberFormat="1" applyFont="1" applyFill="1" applyBorder="1" applyAlignment="1" applyProtection="1">
      <alignment horizontal="center" vertical="center"/>
      <protection locked="0"/>
    </xf>
    <xf numFmtId="178" fontId="9" fillId="0" borderId="24" xfId="0" applyNumberFormat="1" applyFont="1" applyBorder="1" applyAlignment="1" applyProtection="1">
      <alignment horizontal="right"/>
      <protection hidden="1"/>
    </xf>
    <xf numFmtId="176" fontId="2" fillId="0" borderId="87" xfId="0" applyNumberFormat="1" applyFont="1" applyBorder="1" applyAlignment="1" applyProtection="1">
      <alignment horizontal="center" vertical="center"/>
      <protection hidden="1"/>
    </xf>
    <xf numFmtId="176" fontId="2" fillId="0" borderId="88" xfId="0" applyNumberFormat="1" applyFont="1" applyBorder="1" applyAlignment="1" applyProtection="1">
      <alignment horizontal="center" vertical="center"/>
      <protection hidden="1"/>
    </xf>
    <xf numFmtId="176" fontId="2" fillId="0" borderId="89" xfId="0" applyNumberFormat="1" applyFont="1" applyBorder="1" applyAlignment="1" applyProtection="1">
      <alignment horizontal="center" vertical="center"/>
      <protection hidden="1"/>
    </xf>
    <xf numFmtId="176" fontId="2" fillId="0" borderId="90" xfId="0" applyNumberFormat="1" applyFont="1" applyBorder="1" applyAlignment="1" applyProtection="1">
      <alignment horizontal="center" vertical="center"/>
      <protection hidden="1"/>
    </xf>
    <xf numFmtId="176" fontId="2" fillId="0" borderId="91" xfId="0" applyNumberFormat="1" applyFont="1" applyBorder="1" applyAlignment="1" applyProtection="1">
      <alignment horizontal="center" vertical="center"/>
      <protection hidden="1"/>
    </xf>
    <xf numFmtId="176" fontId="2" fillId="0" borderId="92" xfId="0" applyNumberFormat="1" applyFont="1" applyBorder="1" applyAlignment="1" applyProtection="1">
      <alignment horizontal="center" vertical="center"/>
      <protection hidden="1"/>
    </xf>
    <xf numFmtId="176" fontId="30" fillId="6" borderId="4" xfId="0" applyNumberFormat="1" applyFont="1" applyFill="1" applyBorder="1" applyAlignment="1" applyProtection="1">
      <alignment horizontal="center" vertical="center"/>
      <protection locked="0"/>
    </xf>
    <xf numFmtId="176" fontId="30" fillId="6" borderId="3" xfId="0" applyNumberFormat="1" applyFont="1" applyFill="1" applyBorder="1" applyAlignment="1" applyProtection="1">
      <alignment horizontal="center" vertical="center"/>
      <protection locked="0"/>
    </xf>
    <xf numFmtId="176" fontId="30" fillId="6" borderId="67" xfId="0" applyNumberFormat="1" applyFont="1" applyFill="1" applyBorder="1" applyAlignment="1" applyProtection="1">
      <alignment horizontal="center" vertical="center"/>
      <protection locked="0"/>
    </xf>
    <xf numFmtId="176" fontId="4" fillId="4" borderId="23" xfId="0" applyNumberFormat="1" applyFont="1" applyFill="1" applyBorder="1" applyAlignment="1" applyProtection="1">
      <alignment horizontal="center" vertical="center"/>
      <protection locked="0"/>
    </xf>
    <xf numFmtId="176" fontId="4" fillId="4" borderId="66" xfId="0" applyNumberFormat="1" applyFont="1" applyFill="1" applyBorder="1" applyAlignment="1" applyProtection="1">
      <alignment horizontal="center" vertical="center"/>
      <protection locked="0"/>
    </xf>
    <xf numFmtId="179" fontId="6" fillId="0" borderId="30" xfId="0" applyNumberFormat="1" applyFont="1" applyBorder="1" applyAlignment="1" applyProtection="1">
      <alignment horizontal="center" vertical="center" textRotation="255"/>
      <protection locked="0"/>
    </xf>
    <xf numFmtId="179" fontId="6" fillId="0" borderId="8" xfId="0" applyNumberFormat="1" applyFont="1" applyBorder="1" applyAlignment="1" applyProtection="1">
      <alignment horizontal="center" vertical="center" textRotation="255"/>
      <protection locked="0"/>
    </xf>
    <xf numFmtId="179" fontId="6" fillId="0" borderId="24" xfId="0" applyNumberFormat="1" applyFont="1" applyBorder="1" applyAlignment="1" applyProtection="1">
      <alignment horizontal="center" vertical="center" textRotation="255"/>
      <protection locked="0"/>
    </xf>
    <xf numFmtId="0" fontId="10" fillId="0" borderId="30" xfId="0" applyFont="1" applyBorder="1" applyAlignment="1" applyProtection="1">
      <alignment horizontal="center" vertical="center" textRotation="255"/>
      <protection locked="0"/>
    </xf>
    <xf numFmtId="0" fontId="10" fillId="0" borderId="8" xfId="0" applyFont="1" applyBorder="1" applyAlignment="1" applyProtection="1">
      <alignment horizontal="center" vertical="center" textRotation="255"/>
      <protection locked="0"/>
    </xf>
    <xf numFmtId="0" fontId="10" fillId="0" borderId="24" xfId="0" applyFont="1" applyBorder="1" applyAlignment="1" applyProtection="1">
      <alignment horizontal="center" vertical="center" textRotation="255"/>
      <protection locked="0"/>
    </xf>
    <xf numFmtId="179" fontId="6" fillId="0" borderId="4" xfId="0" applyNumberFormat="1" applyFont="1" applyBorder="1" applyAlignment="1" applyProtection="1">
      <alignment horizontal="center"/>
      <protection locked="0"/>
    </xf>
    <xf numFmtId="179" fontId="6" fillId="0" borderId="52" xfId="0" applyNumberFormat="1" applyFont="1" applyBorder="1" applyAlignment="1" applyProtection="1">
      <alignment horizontal="center"/>
      <protection locked="0"/>
    </xf>
    <xf numFmtId="192" fontId="6" fillId="2" borderId="4" xfId="0" applyNumberFormat="1" applyFont="1" applyFill="1" applyBorder="1" applyAlignment="1" applyProtection="1">
      <alignment horizontal="center"/>
      <protection locked="0"/>
    </xf>
    <xf numFmtId="192" fontId="6" fillId="2" borderId="52" xfId="0" applyNumberFormat="1" applyFont="1" applyFill="1" applyBorder="1" applyAlignment="1" applyProtection="1">
      <alignment horizontal="center"/>
      <protection locked="0"/>
    </xf>
    <xf numFmtId="0" fontId="63" fillId="11" borderId="4" xfId="0" applyFont="1" applyFill="1" applyBorder="1" applyAlignment="1" applyProtection="1">
      <alignment horizontal="center" vertical="center"/>
      <protection locked="0"/>
    </xf>
    <xf numFmtId="0" fontId="63" fillId="11" borderId="3" xfId="0" applyFont="1" applyFill="1" applyBorder="1" applyAlignment="1" applyProtection="1">
      <alignment horizontal="center" vertical="center"/>
      <protection locked="0"/>
    </xf>
    <xf numFmtId="0" fontId="63" fillId="11" borderId="52" xfId="0" applyFont="1" applyFill="1" applyBorder="1" applyAlignment="1" applyProtection="1">
      <alignment horizontal="center" vertical="center"/>
      <protection locked="0"/>
    </xf>
  </cellXfs>
  <cellStyles count="4">
    <cellStyle name="ハイパーリンク" xfId="1" builtinId="8"/>
    <cellStyle name="桁区切り" xfId="2" builtinId="6"/>
    <cellStyle name="通貨" xfId="3" builtinId="7"/>
    <cellStyle name="標準" xfId="0" builtinId="0"/>
  </cellStyles>
  <dxfs count="11">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EC0000"/>
      <rgbColor rgb="0000FF00"/>
      <rgbColor rgb="000000FF"/>
      <rgbColor rgb="00FFFF6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9FFFF"/>
      <rgbColor rgb="00E5FFFF"/>
      <rgbColor rgb="00D9FFD9"/>
      <rgbColor rgb="00FFFFCF"/>
      <rgbColor rgb="00DCFDB3"/>
      <rgbColor rgb="00FFCBFF"/>
      <rgbColor rgb="00FFCCFF"/>
      <rgbColor rgb="00FFDDBB"/>
      <rgbColor rgb="003366FF"/>
      <rgbColor rgb="0033CCCC"/>
      <rgbColor rgb="00C0FC8A"/>
      <rgbColor rgb="00FFCC00"/>
      <rgbColor rgb="00FF9900"/>
      <rgbColor rgb="00FF6600"/>
      <rgbColor rgb="00666699"/>
      <rgbColor rgb="00969696"/>
      <rgbColor rgb="00003366"/>
      <rgbColor rgb="00339966"/>
      <rgbColor rgb="00003300"/>
      <rgbColor rgb="00333300"/>
      <rgbColor rgb="00993300"/>
      <rgbColor rgb="00FFDAB5"/>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M$8" lockText="1" noThreeD="1"/>
</file>

<file path=xl/ctrlProps/ctrlProp10.xml><?xml version="1.0" encoding="utf-8"?>
<formControlPr xmlns="http://schemas.microsoft.com/office/spreadsheetml/2009/9/main" objectType="CheckBox" fmlaLink="$M$17" lockText="1" noThreeD="1"/>
</file>

<file path=xl/ctrlProps/ctrlProp11.xml><?xml version="1.0" encoding="utf-8"?>
<formControlPr xmlns="http://schemas.microsoft.com/office/spreadsheetml/2009/9/main" objectType="CheckBox" fmlaLink="$M$18" lockText="1" noThreeD="1"/>
</file>

<file path=xl/ctrlProps/ctrlProp12.xml><?xml version="1.0" encoding="utf-8"?>
<formControlPr xmlns="http://schemas.microsoft.com/office/spreadsheetml/2009/9/main" objectType="CheckBox" fmlaLink="$M$19" lockText="1" noThreeD="1"/>
</file>

<file path=xl/ctrlProps/ctrlProp13.xml><?xml version="1.0" encoding="utf-8"?>
<formControlPr xmlns="http://schemas.microsoft.com/office/spreadsheetml/2009/9/main" objectType="CheckBox" fmlaLink="$M$20" lockText="1" noThreeD="1"/>
</file>

<file path=xl/ctrlProps/ctrlProp14.xml><?xml version="1.0" encoding="utf-8"?>
<formControlPr xmlns="http://schemas.microsoft.com/office/spreadsheetml/2009/9/main" objectType="CheckBox" fmlaLink="$M$21" lockText="1" noThreeD="1"/>
</file>

<file path=xl/ctrlProps/ctrlProp15.xml><?xml version="1.0" encoding="utf-8"?>
<formControlPr xmlns="http://schemas.microsoft.com/office/spreadsheetml/2009/9/main" objectType="CheckBox" fmlaLink="$M$22" lockText="1" noThreeD="1"/>
</file>

<file path=xl/ctrlProps/ctrlProp16.xml><?xml version="1.0" encoding="utf-8"?>
<formControlPr xmlns="http://schemas.microsoft.com/office/spreadsheetml/2009/9/main" objectType="CheckBox" fmlaLink="$M$23" lockText="1" noThreeD="1"/>
</file>

<file path=xl/ctrlProps/ctrlProp17.xml><?xml version="1.0" encoding="utf-8"?>
<formControlPr xmlns="http://schemas.microsoft.com/office/spreadsheetml/2009/9/main" objectType="CheckBox" fmlaLink="$M$24" lockText="1" noThreeD="1"/>
</file>

<file path=xl/ctrlProps/ctrlProp18.xml><?xml version="1.0" encoding="utf-8"?>
<formControlPr xmlns="http://schemas.microsoft.com/office/spreadsheetml/2009/9/main" objectType="CheckBox" fmlaLink="$M$25" lockText="1" noThreeD="1"/>
</file>

<file path=xl/ctrlProps/ctrlProp19.xml><?xml version="1.0" encoding="utf-8"?>
<formControlPr xmlns="http://schemas.microsoft.com/office/spreadsheetml/2009/9/main" objectType="CheckBox" fmlaLink="$M$26" lockText="1" noThreeD="1"/>
</file>

<file path=xl/ctrlProps/ctrlProp2.xml><?xml version="1.0" encoding="utf-8"?>
<formControlPr xmlns="http://schemas.microsoft.com/office/spreadsheetml/2009/9/main" objectType="CheckBox" fmlaLink="$M$9" lockText="1" noThreeD="1"/>
</file>

<file path=xl/ctrlProps/ctrlProp20.xml><?xml version="1.0" encoding="utf-8"?>
<formControlPr xmlns="http://schemas.microsoft.com/office/spreadsheetml/2009/9/main" objectType="CheckBox" fmlaLink="$M$27" lockText="1" noThreeD="1"/>
</file>

<file path=xl/ctrlProps/ctrlProp21.xml><?xml version="1.0" encoding="utf-8"?>
<formControlPr xmlns="http://schemas.microsoft.com/office/spreadsheetml/2009/9/main" objectType="CheckBox" fmlaLink="$M$28" lockText="1" noThreeD="1"/>
</file>

<file path=xl/ctrlProps/ctrlProp22.xml><?xml version="1.0" encoding="utf-8"?>
<formControlPr xmlns="http://schemas.microsoft.com/office/spreadsheetml/2009/9/main" objectType="CheckBox" fmlaLink="$M$29" lockText="1" noThreeD="1"/>
</file>

<file path=xl/ctrlProps/ctrlProp23.xml><?xml version="1.0" encoding="utf-8"?>
<formControlPr xmlns="http://schemas.microsoft.com/office/spreadsheetml/2009/9/main" objectType="CheckBox" fmlaLink="$M$30" lockText="1" noThreeD="1"/>
</file>

<file path=xl/ctrlProps/ctrlProp24.xml><?xml version="1.0" encoding="utf-8"?>
<formControlPr xmlns="http://schemas.microsoft.com/office/spreadsheetml/2009/9/main" objectType="CheckBox" fmlaLink="$M$31" lockText="1" noThreeD="1"/>
</file>

<file path=xl/ctrlProps/ctrlProp25.xml><?xml version="1.0" encoding="utf-8"?>
<formControlPr xmlns="http://schemas.microsoft.com/office/spreadsheetml/2009/9/main" objectType="CheckBox" fmlaLink="$M$32" lockText="1" noThreeD="1"/>
</file>

<file path=xl/ctrlProps/ctrlProp26.xml><?xml version="1.0" encoding="utf-8"?>
<formControlPr xmlns="http://schemas.microsoft.com/office/spreadsheetml/2009/9/main" objectType="CheckBox" fmlaLink="$M$33" lockText="1" noThreeD="1"/>
</file>

<file path=xl/ctrlProps/ctrlProp27.xml><?xml version="1.0" encoding="utf-8"?>
<formControlPr xmlns="http://schemas.microsoft.com/office/spreadsheetml/2009/9/main" objectType="CheckBox" fmlaLink="$M$34" lockText="1" noThreeD="1"/>
</file>

<file path=xl/ctrlProps/ctrlProp28.xml><?xml version="1.0" encoding="utf-8"?>
<formControlPr xmlns="http://schemas.microsoft.com/office/spreadsheetml/2009/9/main" objectType="CheckBox" fmlaLink="$M$35" lockText="1" noThreeD="1"/>
</file>

<file path=xl/ctrlProps/ctrlProp29.xml><?xml version="1.0" encoding="utf-8"?>
<formControlPr xmlns="http://schemas.microsoft.com/office/spreadsheetml/2009/9/main" objectType="CheckBox" fmlaLink="$M$36" lockText="1" noThreeD="1"/>
</file>

<file path=xl/ctrlProps/ctrlProp3.xml><?xml version="1.0" encoding="utf-8"?>
<formControlPr xmlns="http://schemas.microsoft.com/office/spreadsheetml/2009/9/main" objectType="CheckBox" fmlaLink="$M$10" lockText="1" noThreeD="1"/>
</file>

<file path=xl/ctrlProps/ctrlProp30.xml><?xml version="1.0" encoding="utf-8"?>
<formControlPr xmlns="http://schemas.microsoft.com/office/spreadsheetml/2009/9/main" objectType="CheckBox" fmlaLink="$M$37" lockText="1" noThreeD="1"/>
</file>

<file path=xl/ctrlProps/ctrlProp31.xml><?xml version="1.0" encoding="utf-8"?>
<formControlPr xmlns="http://schemas.microsoft.com/office/spreadsheetml/2009/9/main" objectType="CheckBox" fmlaLink="$M$38" lockText="1" noThreeD="1"/>
</file>

<file path=xl/ctrlProps/ctrlProp32.xml><?xml version="1.0" encoding="utf-8"?>
<formControlPr xmlns="http://schemas.microsoft.com/office/spreadsheetml/2009/9/main" objectType="CheckBox" fmlaLink="$AD$10" lockText="1" noThreeD="1"/>
</file>

<file path=xl/ctrlProps/ctrlProp33.xml><?xml version="1.0" encoding="utf-8"?>
<formControlPr xmlns="http://schemas.microsoft.com/office/spreadsheetml/2009/9/main" objectType="CheckBox" fmlaLink="$AD$11" lockText="1" noThreeD="1"/>
</file>

<file path=xl/ctrlProps/ctrlProp34.xml><?xml version="1.0" encoding="utf-8"?>
<formControlPr xmlns="http://schemas.microsoft.com/office/spreadsheetml/2009/9/main" objectType="CheckBox" fmlaLink="$M$8" lockText="1" noThreeD="1"/>
</file>

<file path=xl/ctrlProps/ctrlProp35.xml><?xml version="1.0" encoding="utf-8"?>
<formControlPr xmlns="http://schemas.microsoft.com/office/spreadsheetml/2009/9/main" objectType="CheckBox" fmlaLink="$AD$15" lockText="1" noThreeD="1"/>
</file>

<file path=xl/ctrlProps/ctrlProp36.xml><?xml version="1.0" encoding="utf-8"?>
<formControlPr xmlns="http://schemas.microsoft.com/office/spreadsheetml/2009/9/main" objectType="CheckBox" fmlaLink="$M$8" lockText="1" noThreeD="1"/>
</file>

<file path=xl/ctrlProps/ctrlProp37.xml><?xml version="1.0" encoding="utf-8"?>
<formControlPr xmlns="http://schemas.microsoft.com/office/spreadsheetml/2009/9/main" objectType="CheckBox" fmlaLink="$AD$16" lockText="1" noThreeD="1"/>
</file>

<file path=xl/ctrlProps/ctrlProp4.xml><?xml version="1.0" encoding="utf-8"?>
<formControlPr xmlns="http://schemas.microsoft.com/office/spreadsheetml/2009/9/main" objectType="CheckBox" fmlaLink="$M$11" lockText="1" noThreeD="1"/>
</file>

<file path=xl/ctrlProps/ctrlProp5.xml><?xml version="1.0" encoding="utf-8"?>
<formControlPr xmlns="http://schemas.microsoft.com/office/spreadsheetml/2009/9/main" objectType="CheckBox" fmlaLink="$M$12" lockText="1" noThreeD="1"/>
</file>

<file path=xl/ctrlProps/ctrlProp6.xml><?xml version="1.0" encoding="utf-8"?>
<formControlPr xmlns="http://schemas.microsoft.com/office/spreadsheetml/2009/9/main" objectType="CheckBox" fmlaLink="$M$13" lockText="1" noThreeD="1"/>
</file>

<file path=xl/ctrlProps/ctrlProp7.xml><?xml version="1.0" encoding="utf-8"?>
<formControlPr xmlns="http://schemas.microsoft.com/office/spreadsheetml/2009/9/main" objectType="CheckBox" fmlaLink="$M$14" lockText="1" noThreeD="1"/>
</file>

<file path=xl/ctrlProps/ctrlProp8.xml><?xml version="1.0" encoding="utf-8"?>
<formControlPr xmlns="http://schemas.microsoft.com/office/spreadsheetml/2009/9/main" objectType="CheckBox" fmlaLink="$M$15" lockText="1" noThreeD="1"/>
</file>

<file path=xl/ctrlProps/ctrlProp9.xml><?xml version="1.0" encoding="utf-8"?>
<formControlPr xmlns="http://schemas.microsoft.com/office/spreadsheetml/2009/9/main" objectType="CheckBox" fmlaLink="$M$16"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104775</xdr:colOff>
      <xdr:row>4</xdr:row>
      <xdr:rowOff>47625</xdr:rowOff>
    </xdr:from>
    <xdr:to>
      <xdr:col>1</xdr:col>
      <xdr:colOff>247650</xdr:colOff>
      <xdr:row>5</xdr:row>
      <xdr:rowOff>161925</xdr:rowOff>
    </xdr:to>
    <xdr:sp macro="" textlink="">
      <xdr:nvSpPr>
        <xdr:cNvPr id="6862" name="AutoShape 457"/>
        <xdr:cNvSpPr>
          <a:spLocks noChangeArrowheads="1"/>
        </xdr:cNvSpPr>
      </xdr:nvSpPr>
      <xdr:spPr bwMode="auto">
        <a:xfrm>
          <a:off x="104775" y="695325"/>
          <a:ext cx="142875" cy="352425"/>
        </a:xfrm>
        <a:prstGeom prst="rightArrow">
          <a:avLst>
            <a:gd name="adj1" fmla="val 50000"/>
            <a:gd name="adj2" fmla="val 25000"/>
          </a:avLst>
        </a:prstGeom>
        <a:solidFill>
          <a:srgbClr val="FFCB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11</xdr:col>
          <xdr:colOff>38100</xdr:colOff>
          <xdr:row>7</xdr:row>
          <xdr:rowOff>0</xdr:rowOff>
        </xdr:from>
        <xdr:to>
          <xdr:col>20</xdr:col>
          <xdr:colOff>47625</xdr:colOff>
          <xdr:row>8</xdr:row>
          <xdr:rowOff>28575</xdr:rowOff>
        </xdr:to>
        <xdr:sp macro="" textlink="">
          <xdr:nvSpPr>
            <xdr:cNvPr id="6572" name="Check Box 428" hidden="1">
              <a:extLst>
                <a:ext uri="{63B3BB69-23CF-44E3-9099-C40C66FF867C}">
                  <a14:compatExt spid="_x0000_s6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8</xdr:row>
          <xdr:rowOff>0</xdr:rowOff>
        </xdr:from>
        <xdr:to>
          <xdr:col>20</xdr:col>
          <xdr:colOff>47625</xdr:colOff>
          <xdr:row>9</xdr:row>
          <xdr:rowOff>28575</xdr:rowOff>
        </xdr:to>
        <xdr:sp macro="" textlink="">
          <xdr:nvSpPr>
            <xdr:cNvPr id="6607" name="Check Box 463" hidden="1">
              <a:extLst>
                <a:ext uri="{63B3BB69-23CF-44E3-9099-C40C66FF867C}">
                  <a14:compatExt spid="_x0000_s6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9</xdr:row>
          <xdr:rowOff>0</xdr:rowOff>
        </xdr:from>
        <xdr:to>
          <xdr:col>20</xdr:col>
          <xdr:colOff>47625</xdr:colOff>
          <xdr:row>10</xdr:row>
          <xdr:rowOff>28575</xdr:rowOff>
        </xdr:to>
        <xdr:sp macro="" textlink="">
          <xdr:nvSpPr>
            <xdr:cNvPr id="6608" name="Check Box 464" hidden="1">
              <a:extLst>
                <a:ext uri="{63B3BB69-23CF-44E3-9099-C40C66FF867C}">
                  <a14:compatExt spid="_x0000_s6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0</xdr:rowOff>
        </xdr:from>
        <xdr:to>
          <xdr:col>20</xdr:col>
          <xdr:colOff>47625</xdr:colOff>
          <xdr:row>11</xdr:row>
          <xdr:rowOff>28575</xdr:rowOff>
        </xdr:to>
        <xdr:sp macro="" textlink="">
          <xdr:nvSpPr>
            <xdr:cNvPr id="6609" name="Check Box 465" hidden="1">
              <a:extLst>
                <a:ext uri="{63B3BB69-23CF-44E3-9099-C40C66FF867C}">
                  <a14:compatExt spid="_x0000_s6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11</xdr:row>
          <xdr:rowOff>0</xdr:rowOff>
        </xdr:from>
        <xdr:to>
          <xdr:col>20</xdr:col>
          <xdr:colOff>47625</xdr:colOff>
          <xdr:row>12</xdr:row>
          <xdr:rowOff>28575</xdr:rowOff>
        </xdr:to>
        <xdr:sp macro="" textlink="">
          <xdr:nvSpPr>
            <xdr:cNvPr id="6610" name="Check Box 466" hidden="1">
              <a:extLst>
                <a:ext uri="{63B3BB69-23CF-44E3-9099-C40C66FF867C}">
                  <a14:compatExt spid="_x0000_s66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xdr:row>
          <xdr:rowOff>0</xdr:rowOff>
        </xdr:from>
        <xdr:to>
          <xdr:col>20</xdr:col>
          <xdr:colOff>47625</xdr:colOff>
          <xdr:row>13</xdr:row>
          <xdr:rowOff>28575</xdr:rowOff>
        </xdr:to>
        <xdr:sp macro="" textlink="">
          <xdr:nvSpPr>
            <xdr:cNvPr id="6611" name="Check Box 467" hidden="1">
              <a:extLst>
                <a:ext uri="{63B3BB69-23CF-44E3-9099-C40C66FF867C}">
                  <a14:compatExt spid="_x0000_s66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13</xdr:row>
          <xdr:rowOff>0</xdr:rowOff>
        </xdr:from>
        <xdr:to>
          <xdr:col>20</xdr:col>
          <xdr:colOff>47625</xdr:colOff>
          <xdr:row>14</xdr:row>
          <xdr:rowOff>28575</xdr:rowOff>
        </xdr:to>
        <xdr:sp macro="" textlink="">
          <xdr:nvSpPr>
            <xdr:cNvPr id="6612" name="Check Box 468" hidden="1">
              <a:extLst>
                <a:ext uri="{63B3BB69-23CF-44E3-9099-C40C66FF867C}">
                  <a14:compatExt spid="_x0000_s6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14</xdr:row>
          <xdr:rowOff>0</xdr:rowOff>
        </xdr:from>
        <xdr:to>
          <xdr:col>20</xdr:col>
          <xdr:colOff>47625</xdr:colOff>
          <xdr:row>15</xdr:row>
          <xdr:rowOff>28575</xdr:rowOff>
        </xdr:to>
        <xdr:sp macro="" textlink="">
          <xdr:nvSpPr>
            <xdr:cNvPr id="6613" name="Check Box 469" hidden="1">
              <a:extLst>
                <a:ext uri="{63B3BB69-23CF-44E3-9099-C40C66FF867C}">
                  <a14:compatExt spid="_x0000_s6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0</xdr:rowOff>
        </xdr:from>
        <xdr:to>
          <xdr:col>20</xdr:col>
          <xdr:colOff>47625</xdr:colOff>
          <xdr:row>16</xdr:row>
          <xdr:rowOff>28575</xdr:rowOff>
        </xdr:to>
        <xdr:sp macro="" textlink="">
          <xdr:nvSpPr>
            <xdr:cNvPr id="6614" name="Check Box 470" hidden="1">
              <a:extLst>
                <a:ext uri="{63B3BB69-23CF-44E3-9099-C40C66FF867C}">
                  <a14:compatExt spid="_x0000_s66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0</xdr:rowOff>
        </xdr:from>
        <xdr:to>
          <xdr:col>20</xdr:col>
          <xdr:colOff>47625</xdr:colOff>
          <xdr:row>17</xdr:row>
          <xdr:rowOff>28575</xdr:rowOff>
        </xdr:to>
        <xdr:sp macro="" textlink="">
          <xdr:nvSpPr>
            <xdr:cNvPr id="6615" name="Check Box 471" hidden="1">
              <a:extLst>
                <a:ext uri="{63B3BB69-23CF-44E3-9099-C40C66FF867C}">
                  <a14:compatExt spid="_x0000_s6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17</xdr:row>
          <xdr:rowOff>0</xdr:rowOff>
        </xdr:from>
        <xdr:to>
          <xdr:col>20</xdr:col>
          <xdr:colOff>47625</xdr:colOff>
          <xdr:row>18</xdr:row>
          <xdr:rowOff>28575</xdr:rowOff>
        </xdr:to>
        <xdr:sp macro="" textlink="">
          <xdr:nvSpPr>
            <xdr:cNvPr id="6616" name="Check Box 472" hidden="1">
              <a:extLst>
                <a:ext uri="{63B3BB69-23CF-44E3-9099-C40C66FF867C}">
                  <a14:compatExt spid="_x0000_s6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18</xdr:row>
          <xdr:rowOff>0</xdr:rowOff>
        </xdr:from>
        <xdr:to>
          <xdr:col>20</xdr:col>
          <xdr:colOff>47625</xdr:colOff>
          <xdr:row>19</xdr:row>
          <xdr:rowOff>28575</xdr:rowOff>
        </xdr:to>
        <xdr:sp macro="" textlink="">
          <xdr:nvSpPr>
            <xdr:cNvPr id="6617" name="Check Box 473" hidden="1">
              <a:extLst>
                <a:ext uri="{63B3BB69-23CF-44E3-9099-C40C66FF867C}">
                  <a14:compatExt spid="_x0000_s6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19</xdr:row>
          <xdr:rowOff>0</xdr:rowOff>
        </xdr:from>
        <xdr:to>
          <xdr:col>20</xdr:col>
          <xdr:colOff>47625</xdr:colOff>
          <xdr:row>20</xdr:row>
          <xdr:rowOff>28575</xdr:rowOff>
        </xdr:to>
        <xdr:sp macro="" textlink="">
          <xdr:nvSpPr>
            <xdr:cNvPr id="6618" name="Check Box 474" hidden="1">
              <a:extLst>
                <a:ext uri="{63B3BB69-23CF-44E3-9099-C40C66FF867C}">
                  <a14:compatExt spid="_x0000_s6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20</xdr:row>
          <xdr:rowOff>0</xdr:rowOff>
        </xdr:from>
        <xdr:to>
          <xdr:col>20</xdr:col>
          <xdr:colOff>47625</xdr:colOff>
          <xdr:row>21</xdr:row>
          <xdr:rowOff>28575</xdr:rowOff>
        </xdr:to>
        <xdr:sp macro="" textlink="">
          <xdr:nvSpPr>
            <xdr:cNvPr id="6619" name="Check Box 475" hidden="1">
              <a:extLst>
                <a:ext uri="{63B3BB69-23CF-44E3-9099-C40C66FF867C}">
                  <a14:compatExt spid="_x0000_s6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21</xdr:row>
          <xdr:rowOff>0</xdr:rowOff>
        </xdr:from>
        <xdr:to>
          <xdr:col>20</xdr:col>
          <xdr:colOff>47625</xdr:colOff>
          <xdr:row>22</xdr:row>
          <xdr:rowOff>28575</xdr:rowOff>
        </xdr:to>
        <xdr:sp macro="" textlink="">
          <xdr:nvSpPr>
            <xdr:cNvPr id="6620" name="Check Box 476" hidden="1">
              <a:extLst>
                <a:ext uri="{63B3BB69-23CF-44E3-9099-C40C66FF867C}">
                  <a14:compatExt spid="_x0000_s6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22</xdr:row>
          <xdr:rowOff>0</xdr:rowOff>
        </xdr:from>
        <xdr:to>
          <xdr:col>20</xdr:col>
          <xdr:colOff>47625</xdr:colOff>
          <xdr:row>23</xdr:row>
          <xdr:rowOff>28575</xdr:rowOff>
        </xdr:to>
        <xdr:sp macro="" textlink="">
          <xdr:nvSpPr>
            <xdr:cNvPr id="6621" name="Check Box 477" hidden="1">
              <a:extLst>
                <a:ext uri="{63B3BB69-23CF-44E3-9099-C40C66FF867C}">
                  <a14:compatExt spid="_x0000_s6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23</xdr:row>
          <xdr:rowOff>0</xdr:rowOff>
        </xdr:from>
        <xdr:to>
          <xdr:col>20</xdr:col>
          <xdr:colOff>47625</xdr:colOff>
          <xdr:row>24</xdr:row>
          <xdr:rowOff>28575</xdr:rowOff>
        </xdr:to>
        <xdr:sp macro="" textlink="">
          <xdr:nvSpPr>
            <xdr:cNvPr id="6622" name="Check Box 478" hidden="1">
              <a:extLst>
                <a:ext uri="{63B3BB69-23CF-44E3-9099-C40C66FF867C}">
                  <a14:compatExt spid="_x0000_s6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24</xdr:row>
          <xdr:rowOff>0</xdr:rowOff>
        </xdr:from>
        <xdr:to>
          <xdr:col>20</xdr:col>
          <xdr:colOff>47625</xdr:colOff>
          <xdr:row>25</xdr:row>
          <xdr:rowOff>28575</xdr:rowOff>
        </xdr:to>
        <xdr:sp macro="" textlink="">
          <xdr:nvSpPr>
            <xdr:cNvPr id="6623" name="Check Box 479" hidden="1">
              <a:extLst>
                <a:ext uri="{63B3BB69-23CF-44E3-9099-C40C66FF867C}">
                  <a14:compatExt spid="_x0000_s66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25</xdr:row>
          <xdr:rowOff>0</xdr:rowOff>
        </xdr:from>
        <xdr:to>
          <xdr:col>20</xdr:col>
          <xdr:colOff>47625</xdr:colOff>
          <xdr:row>26</xdr:row>
          <xdr:rowOff>28575</xdr:rowOff>
        </xdr:to>
        <xdr:sp macro="" textlink="">
          <xdr:nvSpPr>
            <xdr:cNvPr id="6624" name="Check Box 480" hidden="1">
              <a:extLst>
                <a:ext uri="{63B3BB69-23CF-44E3-9099-C40C66FF867C}">
                  <a14:compatExt spid="_x0000_s6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26</xdr:row>
          <xdr:rowOff>0</xdr:rowOff>
        </xdr:from>
        <xdr:to>
          <xdr:col>20</xdr:col>
          <xdr:colOff>47625</xdr:colOff>
          <xdr:row>27</xdr:row>
          <xdr:rowOff>28575</xdr:rowOff>
        </xdr:to>
        <xdr:sp macro="" textlink="">
          <xdr:nvSpPr>
            <xdr:cNvPr id="6625" name="Check Box 481" hidden="1">
              <a:extLst>
                <a:ext uri="{63B3BB69-23CF-44E3-9099-C40C66FF867C}">
                  <a14:compatExt spid="_x0000_s66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27</xdr:row>
          <xdr:rowOff>0</xdr:rowOff>
        </xdr:from>
        <xdr:to>
          <xdr:col>20</xdr:col>
          <xdr:colOff>47625</xdr:colOff>
          <xdr:row>28</xdr:row>
          <xdr:rowOff>28575</xdr:rowOff>
        </xdr:to>
        <xdr:sp macro="" textlink="">
          <xdr:nvSpPr>
            <xdr:cNvPr id="6626" name="Check Box 482" hidden="1">
              <a:extLst>
                <a:ext uri="{63B3BB69-23CF-44E3-9099-C40C66FF867C}">
                  <a14:compatExt spid="_x0000_s6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28</xdr:row>
          <xdr:rowOff>0</xdr:rowOff>
        </xdr:from>
        <xdr:to>
          <xdr:col>20</xdr:col>
          <xdr:colOff>47625</xdr:colOff>
          <xdr:row>29</xdr:row>
          <xdr:rowOff>28575</xdr:rowOff>
        </xdr:to>
        <xdr:sp macro="" textlink="">
          <xdr:nvSpPr>
            <xdr:cNvPr id="6627" name="Check Box 483" hidden="1">
              <a:extLst>
                <a:ext uri="{63B3BB69-23CF-44E3-9099-C40C66FF867C}">
                  <a14:compatExt spid="_x0000_s66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29</xdr:row>
          <xdr:rowOff>0</xdr:rowOff>
        </xdr:from>
        <xdr:to>
          <xdr:col>20</xdr:col>
          <xdr:colOff>47625</xdr:colOff>
          <xdr:row>30</xdr:row>
          <xdr:rowOff>28575</xdr:rowOff>
        </xdr:to>
        <xdr:sp macro="" textlink="">
          <xdr:nvSpPr>
            <xdr:cNvPr id="6628" name="Check Box 484" hidden="1">
              <a:extLst>
                <a:ext uri="{63B3BB69-23CF-44E3-9099-C40C66FF867C}">
                  <a14:compatExt spid="_x0000_s6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30</xdr:row>
          <xdr:rowOff>0</xdr:rowOff>
        </xdr:from>
        <xdr:to>
          <xdr:col>20</xdr:col>
          <xdr:colOff>47625</xdr:colOff>
          <xdr:row>31</xdr:row>
          <xdr:rowOff>28575</xdr:rowOff>
        </xdr:to>
        <xdr:sp macro="" textlink="">
          <xdr:nvSpPr>
            <xdr:cNvPr id="6629" name="Check Box 485" hidden="1">
              <a:extLst>
                <a:ext uri="{63B3BB69-23CF-44E3-9099-C40C66FF867C}">
                  <a14:compatExt spid="_x0000_s6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31</xdr:row>
          <xdr:rowOff>0</xdr:rowOff>
        </xdr:from>
        <xdr:to>
          <xdr:col>20</xdr:col>
          <xdr:colOff>47625</xdr:colOff>
          <xdr:row>32</xdr:row>
          <xdr:rowOff>28575</xdr:rowOff>
        </xdr:to>
        <xdr:sp macro="" textlink="">
          <xdr:nvSpPr>
            <xdr:cNvPr id="6630" name="Check Box 486" hidden="1">
              <a:extLst>
                <a:ext uri="{63B3BB69-23CF-44E3-9099-C40C66FF867C}">
                  <a14:compatExt spid="_x0000_s6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32</xdr:row>
          <xdr:rowOff>0</xdr:rowOff>
        </xdr:from>
        <xdr:to>
          <xdr:col>20</xdr:col>
          <xdr:colOff>47625</xdr:colOff>
          <xdr:row>33</xdr:row>
          <xdr:rowOff>28575</xdr:rowOff>
        </xdr:to>
        <xdr:sp macro="" textlink="">
          <xdr:nvSpPr>
            <xdr:cNvPr id="6631" name="Check Box 487" hidden="1">
              <a:extLst>
                <a:ext uri="{63B3BB69-23CF-44E3-9099-C40C66FF867C}">
                  <a14:compatExt spid="_x0000_s6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33</xdr:row>
          <xdr:rowOff>0</xdr:rowOff>
        </xdr:from>
        <xdr:to>
          <xdr:col>20</xdr:col>
          <xdr:colOff>47625</xdr:colOff>
          <xdr:row>34</xdr:row>
          <xdr:rowOff>28575</xdr:rowOff>
        </xdr:to>
        <xdr:sp macro="" textlink="">
          <xdr:nvSpPr>
            <xdr:cNvPr id="6632" name="Check Box 488" hidden="1">
              <a:extLst>
                <a:ext uri="{63B3BB69-23CF-44E3-9099-C40C66FF867C}">
                  <a14:compatExt spid="_x0000_s6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34</xdr:row>
          <xdr:rowOff>0</xdr:rowOff>
        </xdr:from>
        <xdr:to>
          <xdr:col>20</xdr:col>
          <xdr:colOff>47625</xdr:colOff>
          <xdr:row>35</xdr:row>
          <xdr:rowOff>28575</xdr:rowOff>
        </xdr:to>
        <xdr:sp macro="" textlink="">
          <xdr:nvSpPr>
            <xdr:cNvPr id="6633" name="Check Box 489" hidden="1">
              <a:extLst>
                <a:ext uri="{63B3BB69-23CF-44E3-9099-C40C66FF867C}">
                  <a14:compatExt spid="_x0000_s6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35</xdr:row>
          <xdr:rowOff>0</xdr:rowOff>
        </xdr:from>
        <xdr:to>
          <xdr:col>20</xdr:col>
          <xdr:colOff>47625</xdr:colOff>
          <xdr:row>36</xdr:row>
          <xdr:rowOff>28575</xdr:rowOff>
        </xdr:to>
        <xdr:sp macro="" textlink="">
          <xdr:nvSpPr>
            <xdr:cNvPr id="6634" name="Check Box 490" hidden="1">
              <a:extLst>
                <a:ext uri="{63B3BB69-23CF-44E3-9099-C40C66FF867C}">
                  <a14:compatExt spid="_x0000_s6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36</xdr:row>
          <xdr:rowOff>0</xdr:rowOff>
        </xdr:from>
        <xdr:to>
          <xdr:col>20</xdr:col>
          <xdr:colOff>47625</xdr:colOff>
          <xdr:row>37</xdr:row>
          <xdr:rowOff>28575</xdr:rowOff>
        </xdr:to>
        <xdr:sp macro="" textlink="">
          <xdr:nvSpPr>
            <xdr:cNvPr id="6635" name="Check Box 491" hidden="1">
              <a:extLst>
                <a:ext uri="{63B3BB69-23CF-44E3-9099-C40C66FF867C}">
                  <a14:compatExt spid="_x0000_s66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37</xdr:row>
          <xdr:rowOff>0</xdr:rowOff>
        </xdr:from>
        <xdr:to>
          <xdr:col>20</xdr:col>
          <xdr:colOff>47625</xdr:colOff>
          <xdr:row>38</xdr:row>
          <xdr:rowOff>28575</xdr:rowOff>
        </xdr:to>
        <xdr:sp macro="" textlink="">
          <xdr:nvSpPr>
            <xdr:cNvPr id="6636" name="Check Box 492" hidden="1">
              <a:extLst>
                <a:ext uri="{63B3BB69-23CF-44E3-9099-C40C66FF867C}">
                  <a14:compatExt spid="_x0000_s6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0</xdr:rowOff>
        </xdr:from>
        <xdr:to>
          <xdr:col>32</xdr:col>
          <xdr:colOff>66675</xdr:colOff>
          <xdr:row>10</xdr:row>
          <xdr:rowOff>28575</xdr:rowOff>
        </xdr:to>
        <xdr:sp macro="" textlink="">
          <xdr:nvSpPr>
            <xdr:cNvPr id="6637" name="Check Box 493" hidden="1">
              <a:extLst>
                <a:ext uri="{63B3BB69-23CF-44E3-9099-C40C66FF867C}">
                  <a14:compatExt spid="_x0000_s66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10</xdr:row>
          <xdr:rowOff>0</xdr:rowOff>
        </xdr:from>
        <xdr:to>
          <xdr:col>32</xdr:col>
          <xdr:colOff>66675</xdr:colOff>
          <xdr:row>11</xdr:row>
          <xdr:rowOff>28575</xdr:rowOff>
        </xdr:to>
        <xdr:sp macro="" textlink="">
          <xdr:nvSpPr>
            <xdr:cNvPr id="6638" name="Check Box 494" hidden="1">
              <a:extLst>
                <a:ext uri="{63B3BB69-23CF-44E3-9099-C40C66FF867C}">
                  <a14:compatExt spid="_x0000_s6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14</xdr:row>
          <xdr:rowOff>0</xdr:rowOff>
        </xdr:from>
        <xdr:to>
          <xdr:col>32</xdr:col>
          <xdr:colOff>66675</xdr:colOff>
          <xdr:row>15</xdr:row>
          <xdr:rowOff>28575</xdr:rowOff>
        </xdr:to>
        <xdr:sp macro="" textlink="">
          <xdr:nvSpPr>
            <xdr:cNvPr id="6664" name="Check Box 520" hidden="1">
              <a:extLst>
                <a:ext uri="{63B3BB69-23CF-44E3-9099-C40C66FF867C}">
                  <a14:compatExt spid="_x0000_s66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14</xdr:row>
          <xdr:rowOff>0</xdr:rowOff>
        </xdr:from>
        <xdr:to>
          <xdr:col>32</xdr:col>
          <xdr:colOff>66675</xdr:colOff>
          <xdr:row>15</xdr:row>
          <xdr:rowOff>28575</xdr:rowOff>
        </xdr:to>
        <xdr:sp macro="" textlink="">
          <xdr:nvSpPr>
            <xdr:cNvPr id="6665" name="Check Box 521" hidden="1">
              <a:extLst>
                <a:ext uri="{63B3BB69-23CF-44E3-9099-C40C66FF867C}">
                  <a14:compatExt spid="_x0000_s66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15</xdr:row>
          <xdr:rowOff>0</xdr:rowOff>
        </xdr:from>
        <xdr:to>
          <xdr:col>32</xdr:col>
          <xdr:colOff>66675</xdr:colOff>
          <xdr:row>16</xdr:row>
          <xdr:rowOff>28575</xdr:rowOff>
        </xdr:to>
        <xdr:sp macro="" textlink="">
          <xdr:nvSpPr>
            <xdr:cNvPr id="6666" name="Check Box 522" hidden="1">
              <a:extLst>
                <a:ext uri="{63B3BB69-23CF-44E3-9099-C40C66FF867C}">
                  <a14:compatExt spid="_x0000_s66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15</xdr:row>
          <xdr:rowOff>0</xdr:rowOff>
        </xdr:from>
        <xdr:to>
          <xdr:col>32</xdr:col>
          <xdr:colOff>66675</xdr:colOff>
          <xdr:row>16</xdr:row>
          <xdr:rowOff>28575</xdr:rowOff>
        </xdr:to>
        <xdr:sp macro="" textlink="">
          <xdr:nvSpPr>
            <xdr:cNvPr id="6667" name="Check Box 523" hidden="1">
              <a:extLst>
                <a:ext uri="{63B3BB69-23CF-44E3-9099-C40C66FF867C}">
                  <a14:compatExt spid="_x0000_s666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20</xdr:col>
      <xdr:colOff>28575</xdr:colOff>
      <xdr:row>1</xdr:row>
      <xdr:rowOff>38100</xdr:rowOff>
    </xdr:from>
    <xdr:to>
      <xdr:col>20</xdr:col>
      <xdr:colOff>161925</xdr:colOff>
      <xdr:row>1</xdr:row>
      <xdr:rowOff>161925</xdr:rowOff>
    </xdr:to>
    <xdr:sp macro="" textlink="">
      <xdr:nvSpPr>
        <xdr:cNvPr id="5125" name="AutoShape 5"/>
        <xdr:cNvSpPr>
          <a:spLocks noChangeArrowheads="1"/>
        </xdr:cNvSpPr>
      </xdr:nvSpPr>
      <xdr:spPr bwMode="auto">
        <a:xfrm>
          <a:off x="6724650" y="200025"/>
          <a:ext cx="133350" cy="123825"/>
        </a:xfrm>
        <a:prstGeom prst="star5">
          <a:avLst/>
        </a:prstGeom>
        <a:solidFill>
          <a:srgbClr val="EC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2</xdr:row>
      <xdr:rowOff>19050</xdr:rowOff>
    </xdr:from>
    <xdr:to>
      <xdr:col>20</xdr:col>
      <xdr:colOff>161925</xdr:colOff>
      <xdr:row>2</xdr:row>
      <xdr:rowOff>142875</xdr:rowOff>
    </xdr:to>
    <xdr:sp macro="" textlink="">
      <xdr:nvSpPr>
        <xdr:cNvPr id="5126" name="AutoShape 6"/>
        <xdr:cNvSpPr>
          <a:spLocks noChangeArrowheads="1"/>
        </xdr:cNvSpPr>
      </xdr:nvSpPr>
      <xdr:spPr bwMode="auto">
        <a:xfrm>
          <a:off x="6724650" y="36195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18</xdr:col>
      <xdr:colOff>628650</xdr:colOff>
      <xdr:row>0</xdr:row>
      <xdr:rowOff>0</xdr:rowOff>
    </xdr:from>
    <xdr:to>
      <xdr:col>20</xdr:col>
      <xdr:colOff>180975</xdr:colOff>
      <xdr:row>0</xdr:row>
      <xdr:rowOff>152400</xdr:rowOff>
    </xdr:to>
    <xdr:pic>
      <xdr:nvPicPr>
        <xdr:cNvPr id="5356"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28575</xdr:colOff>
      <xdr:row>1</xdr:row>
      <xdr:rowOff>38100</xdr:rowOff>
    </xdr:from>
    <xdr:to>
      <xdr:col>20</xdr:col>
      <xdr:colOff>161925</xdr:colOff>
      <xdr:row>1</xdr:row>
      <xdr:rowOff>161925</xdr:rowOff>
    </xdr:to>
    <xdr:sp macro="" textlink="">
      <xdr:nvSpPr>
        <xdr:cNvPr id="8196" name="AutoShape 4"/>
        <xdr:cNvSpPr>
          <a:spLocks noChangeArrowheads="1"/>
        </xdr:cNvSpPr>
      </xdr:nvSpPr>
      <xdr:spPr bwMode="auto">
        <a:xfrm>
          <a:off x="6734175" y="200025"/>
          <a:ext cx="133350" cy="123825"/>
        </a:xfrm>
        <a:prstGeom prst="star5">
          <a:avLst/>
        </a:prstGeom>
        <a:solidFill>
          <a:srgbClr val="EC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2</xdr:row>
      <xdr:rowOff>19050</xdr:rowOff>
    </xdr:from>
    <xdr:to>
      <xdr:col>20</xdr:col>
      <xdr:colOff>161925</xdr:colOff>
      <xdr:row>2</xdr:row>
      <xdr:rowOff>142875</xdr:rowOff>
    </xdr:to>
    <xdr:sp macro="" textlink="">
      <xdr:nvSpPr>
        <xdr:cNvPr id="8197" name="AutoShape 5"/>
        <xdr:cNvSpPr>
          <a:spLocks noChangeArrowheads="1"/>
        </xdr:cNvSpPr>
      </xdr:nvSpPr>
      <xdr:spPr bwMode="auto">
        <a:xfrm>
          <a:off x="6734175" y="36195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18</xdr:col>
      <xdr:colOff>628650</xdr:colOff>
      <xdr:row>0</xdr:row>
      <xdr:rowOff>0</xdr:rowOff>
    </xdr:from>
    <xdr:to>
      <xdr:col>20</xdr:col>
      <xdr:colOff>180975</xdr:colOff>
      <xdr:row>0</xdr:row>
      <xdr:rowOff>152400</xdr:rowOff>
    </xdr:to>
    <xdr:pic>
      <xdr:nvPicPr>
        <xdr:cNvPr id="8423"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5"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ouji@clovernet.ne.jp" TargetMode="External"/><Relationship Id="rId1" Type="http://schemas.openxmlformats.org/officeDocument/2006/relationships/hyperlink" Target="http://www.kawagoe.or.jp/tools/koyo.htm" TargetMode="External"/></Relationships>
</file>

<file path=xl/worksheets/_rels/sheet10.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omments" Target="../comments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4"/>
  <sheetViews>
    <sheetView workbookViewId="0">
      <selection activeCell="B2" sqref="B2"/>
    </sheetView>
  </sheetViews>
  <sheetFormatPr defaultRowHeight="13.5"/>
  <cols>
    <col min="1" max="1" width="2.625" customWidth="1"/>
    <col min="2" max="2" width="4.625" style="438" customWidth="1"/>
    <col min="3" max="3" width="3.375" style="439" customWidth="1"/>
    <col min="4" max="4" width="6" style="438" customWidth="1"/>
    <col min="5" max="5" width="9.75" style="438" customWidth="1"/>
    <col min="6" max="6" width="8.5" style="438" customWidth="1"/>
    <col min="7" max="7" width="14.75" style="438" customWidth="1"/>
    <col min="8" max="8" width="11.25" style="438" customWidth="1"/>
    <col min="9" max="9" width="9.25" style="438" customWidth="1"/>
    <col min="10" max="10" width="10.375" style="438" customWidth="1"/>
    <col min="11" max="11" width="6.625" style="438" customWidth="1"/>
    <col min="12" max="12" width="6.625" customWidth="1"/>
    <col min="13" max="13" width="4.75" customWidth="1"/>
    <col min="14" max="14" width="5.25" customWidth="1"/>
    <col min="15" max="18" width="6.625" customWidth="1"/>
    <col min="19" max="19" width="22.125" customWidth="1"/>
  </cols>
  <sheetData>
    <row r="1" spans="1:18" ht="14.25" customHeight="1">
      <c r="B1"/>
      <c r="C1"/>
      <c r="D1"/>
      <c r="E1"/>
      <c r="F1"/>
      <c r="G1"/>
      <c r="H1"/>
      <c r="I1"/>
      <c r="J1"/>
      <c r="K1"/>
      <c r="L1" s="440"/>
      <c r="M1" s="440"/>
      <c r="N1" s="440"/>
      <c r="O1" s="440"/>
      <c r="P1" s="440"/>
      <c r="Q1" s="440"/>
      <c r="R1" s="440"/>
    </row>
    <row r="2" spans="1:18" s="441" customFormat="1" ht="18.75">
      <c r="A2"/>
      <c r="B2" s="470"/>
      <c r="C2"/>
      <c r="E2" s="471"/>
      <c r="F2" s="544" t="s">
        <v>197</v>
      </c>
      <c r="G2" s="471"/>
      <c r="H2" s="471"/>
      <c r="I2"/>
      <c r="J2" s="472" t="s">
        <v>208</v>
      </c>
      <c r="K2"/>
      <c r="L2"/>
      <c r="M2"/>
      <c r="N2"/>
      <c r="O2"/>
      <c r="P2"/>
      <c r="Q2"/>
      <c r="R2"/>
    </row>
    <row r="3" spans="1:18" s="443" customFormat="1" ht="17.25" customHeight="1">
      <c r="A3"/>
      <c r="B3" s="477"/>
      <c r="C3" s="525"/>
      <c r="D3" s="478"/>
      <c r="E3" s="442"/>
      <c r="F3" s="442"/>
      <c r="G3" s="442"/>
      <c r="H3" s="442"/>
      <c r="I3" s="442"/>
      <c r="J3" s="442"/>
      <c r="K3" s="442"/>
      <c r="L3" s="442"/>
      <c r="M3" s="442"/>
      <c r="N3" s="442"/>
      <c r="O3" s="442"/>
      <c r="P3" s="442"/>
      <c r="Q3" s="442"/>
      <c r="R3" s="442"/>
    </row>
    <row r="4" spans="1:18" s="443" customFormat="1" ht="21" customHeight="1">
      <c r="A4"/>
      <c r="B4" s="477"/>
      <c r="C4" s="526" t="s">
        <v>186</v>
      </c>
      <c r="D4" s="475"/>
      <c r="E4" s="475"/>
      <c r="F4" s="475"/>
      <c r="G4" s="475"/>
      <c r="H4" s="475"/>
      <c r="I4" s="475"/>
      <c r="J4" s="475"/>
      <c r="K4" s="475"/>
      <c r="L4" s="442"/>
      <c r="M4" s="442"/>
      <c r="N4" s="442"/>
      <c r="O4" s="442"/>
      <c r="P4" s="442"/>
      <c r="Q4" s="442"/>
      <c r="R4" s="442"/>
    </row>
    <row r="5" spans="1:18" s="443" customFormat="1" ht="17.25" customHeight="1">
      <c r="A5"/>
      <c r="B5" s="477">
        <v>1</v>
      </c>
      <c r="C5" s="527" t="s">
        <v>173</v>
      </c>
      <c r="D5" s="495"/>
      <c r="E5" s="479"/>
      <c r="F5" s="475"/>
      <c r="G5" s="475"/>
      <c r="H5" s="475"/>
      <c r="I5" s="475"/>
      <c r="J5" s="475"/>
      <c r="K5" s="475"/>
      <c r="L5" s="442"/>
      <c r="M5" s="442"/>
      <c r="N5" s="442"/>
      <c r="O5" s="442"/>
      <c r="P5" s="442"/>
      <c r="Q5" s="442"/>
      <c r="R5" s="442"/>
    </row>
    <row r="6" spans="1:18" s="443" customFormat="1" ht="17.25" customHeight="1">
      <c r="A6"/>
      <c r="B6" s="477"/>
      <c r="C6" s="480" t="s">
        <v>209</v>
      </c>
      <c r="D6" s="519" t="s">
        <v>210</v>
      </c>
      <c r="E6" s="519"/>
      <c r="F6" s="519"/>
      <c r="H6" s="519"/>
      <c r="I6" s="444"/>
      <c r="J6" s="444"/>
      <c r="K6" s="475"/>
      <c r="L6" s="442"/>
      <c r="M6" s="442"/>
      <c r="N6" s="442"/>
      <c r="O6" s="442"/>
      <c r="P6" s="442"/>
      <c r="Q6" s="442"/>
      <c r="R6" s="442"/>
    </row>
    <row r="7" spans="1:18" s="443" customFormat="1" ht="15" customHeight="1">
      <c r="A7"/>
      <c r="B7" s="477"/>
      <c r="C7" s="480" t="s">
        <v>211</v>
      </c>
      <c r="D7" s="519" t="s">
        <v>212</v>
      </c>
      <c r="F7" s="444"/>
      <c r="G7" s="444"/>
      <c r="H7" s="444"/>
      <c r="I7" s="444"/>
      <c r="J7" s="444"/>
      <c r="K7" s="475"/>
      <c r="L7" s="442"/>
      <c r="M7" s="442"/>
      <c r="N7" s="442"/>
      <c r="O7" s="442"/>
      <c r="P7" s="442"/>
      <c r="Q7" s="442"/>
      <c r="R7" s="442"/>
    </row>
    <row r="8" spans="1:18" s="443" customFormat="1" ht="14.25" customHeight="1">
      <c r="A8"/>
      <c r="B8" s="477"/>
      <c r="C8" s="480" t="s">
        <v>213</v>
      </c>
      <c r="D8" s="469" t="s">
        <v>187</v>
      </c>
      <c r="E8" s="444"/>
      <c r="F8" s="444"/>
      <c r="G8" s="444"/>
      <c r="H8" s="444"/>
      <c r="I8" s="444"/>
      <c r="J8" s="444"/>
      <c r="K8" s="475"/>
      <c r="L8" s="442"/>
      <c r="M8" s="442"/>
      <c r="N8" s="442"/>
      <c r="O8" s="442"/>
      <c r="P8" s="442"/>
      <c r="Q8" s="442"/>
      <c r="R8" s="442"/>
    </row>
    <row r="9" spans="1:18" s="443" customFormat="1" ht="14.25" customHeight="1">
      <c r="A9"/>
      <c r="B9" s="477"/>
      <c r="D9" s="444" t="s">
        <v>214</v>
      </c>
      <c r="E9" s="444"/>
      <c r="F9" s="445"/>
      <c r="G9" s="438"/>
      <c r="H9" s="438"/>
      <c r="I9" s="444"/>
      <c r="J9" s="444"/>
      <c r="L9" s="442"/>
      <c r="M9" s="442"/>
      <c r="N9" s="442"/>
      <c r="O9" s="442"/>
      <c r="P9" s="442"/>
      <c r="Q9" s="442"/>
      <c r="R9" s="442"/>
    </row>
    <row r="10" spans="1:18" s="443" customFormat="1" ht="14.25" customHeight="1">
      <c r="A10"/>
      <c r="B10" s="477"/>
      <c r="C10" s="480" t="s">
        <v>215</v>
      </c>
      <c r="D10" s="444" t="s">
        <v>181</v>
      </c>
      <c r="E10" s="445"/>
      <c r="F10" s="444"/>
      <c r="G10" s="444"/>
      <c r="H10" s="444"/>
      <c r="I10" s="444"/>
      <c r="J10" s="444"/>
      <c r="K10" s="475"/>
      <c r="L10" s="444"/>
      <c r="M10" s="444"/>
      <c r="N10" s="444"/>
      <c r="O10" s="444"/>
      <c r="P10" s="442"/>
      <c r="Q10" s="444"/>
      <c r="R10" s="444"/>
    </row>
    <row r="11" spans="1:18" s="443" customFormat="1" ht="14.25" customHeight="1">
      <c r="A11"/>
      <c r="B11" s="445"/>
      <c r="C11" s="525" t="s">
        <v>216</v>
      </c>
      <c r="D11" s="442" t="s">
        <v>217</v>
      </c>
      <c r="G11" s="444"/>
      <c r="H11" s="444"/>
      <c r="I11" s="444"/>
      <c r="J11" s="444"/>
      <c r="K11" s="475"/>
      <c r="L11" s="444"/>
      <c r="M11" s="444"/>
      <c r="N11" s="444"/>
      <c r="O11" s="444"/>
    </row>
    <row r="12" spans="1:18" s="443" customFormat="1" ht="14.25" customHeight="1">
      <c r="C12" s="525"/>
      <c r="P12" s="444"/>
      <c r="Q12" s="442"/>
      <c r="R12" s="442"/>
    </row>
    <row r="13" spans="1:18" s="443" customFormat="1" ht="14.25" customHeight="1">
      <c r="C13" s="324" t="s">
        <v>174</v>
      </c>
      <c r="D13" s="442"/>
      <c r="E13" s="442"/>
      <c r="F13" s="442"/>
      <c r="G13" s="324"/>
      <c r="H13" s="618" t="s">
        <v>218</v>
      </c>
      <c r="I13" s="618"/>
      <c r="J13" s="618"/>
      <c r="K13" s="618"/>
      <c r="P13" s="444"/>
      <c r="Q13" s="442"/>
      <c r="R13" s="442"/>
    </row>
    <row r="14" spans="1:18" s="443" customFormat="1" ht="12.75" customHeight="1">
      <c r="A14"/>
      <c r="C14" s="480"/>
      <c r="D14" s="466"/>
      <c r="E14" s="466"/>
      <c r="F14" s="466"/>
      <c r="G14" s="466"/>
      <c r="H14" s="466"/>
      <c r="I14" s="466"/>
      <c r="N14" s="4"/>
      <c r="O14" s="4"/>
      <c r="P14" s="4"/>
      <c r="Q14" s="442"/>
      <c r="R14" s="442"/>
    </row>
    <row r="15" spans="1:18" s="443" customFormat="1" ht="14.25" customHeight="1">
      <c r="A15"/>
      <c r="B15" s="477">
        <v>2</v>
      </c>
      <c r="C15" s="482" t="s">
        <v>69</v>
      </c>
      <c r="D15" s="483"/>
      <c r="E15" s="483"/>
      <c r="F15" s="475" t="s">
        <v>219</v>
      </c>
      <c r="G15" s="442"/>
      <c r="H15" s="475"/>
      <c r="I15" s="484"/>
      <c r="J15" s="484"/>
      <c r="K15" s="484"/>
      <c r="L15" s="447"/>
      <c r="M15" s="486"/>
      <c r="N15" s="486"/>
      <c r="O15" s="442"/>
      <c r="P15" s="446"/>
      <c r="Q15" s="446"/>
      <c r="R15" s="446"/>
    </row>
    <row r="16" spans="1:18" s="443" customFormat="1" ht="15.75" customHeight="1">
      <c r="A16"/>
      <c r="B16" s="477"/>
      <c r="C16" s="525" t="s">
        <v>220</v>
      </c>
      <c r="D16" s="485">
        <v>1</v>
      </c>
      <c r="E16" s="442" t="s">
        <v>70</v>
      </c>
      <c r="F16" s="475"/>
      <c r="G16" s="475"/>
      <c r="H16" s="475"/>
      <c r="I16" s="447"/>
      <c r="J16" s="447"/>
      <c r="K16" s="447"/>
      <c r="L16" s="442"/>
      <c r="M16" s="442"/>
      <c r="N16" s="442"/>
      <c r="O16" s="442"/>
      <c r="P16" s="447"/>
      <c r="Q16" s="447"/>
      <c r="R16" s="447"/>
    </row>
    <row r="17" spans="1:18" s="443" customFormat="1" ht="14.25" customHeight="1">
      <c r="A17"/>
      <c r="B17" s="438"/>
      <c r="C17" s="439"/>
      <c r="D17" s="485"/>
      <c r="E17" s="442" t="s">
        <v>221</v>
      </c>
      <c r="F17" s="475"/>
      <c r="G17" s="475"/>
      <c r="H17" s="475"/>
      <c r="I17" s="475"/>
      <c r="J17" s="475"/>
      <c r="K17" s="442"/>
      <c r="L17" s="442"/>
      <c r="M17" s="442"/>
      <c r="N17" s="442"/>
      <c r="O17" s="442"/>
      <c r="P17" s="442"/>
      <c r="Q17" s="442"/>
      <c r="R17" s="442"/>
    </row>
    <row r="18" spans="1:18" s="443" customFormat="1" ht="14.25" customHeight="1">
      <c r="A18"/>
      <c r="B18" s="477"/>
      <c r="C18" s="439"/>
      <c r="D18" s="444"/>
      <c r="E18" s="497" t="s">
        <v>189</v>
      </c>
      <c r="F18" s="498"/>
      <c r="G18" s="498"/>
      <c r="H18" s="498"/>
      <c r="I18" s="498"/>
      <c r="J18" s="499"/>
      <c r="K18" s="442"/>
      <c r="L18" s="442"/>
      <c r="M18" s="442"/>
      <c r="N18" s="442"/>
      <c r="O18" s="442"/>
      <c r="P18" s="442"/>
      <c r="Q18" s="442"/>
      <c r="R18" s="442"/>
    </row>
    <row r="19" spans="1:18" s="443" customFormat="1" ht="14.25" customHeight="1">
      <c r="A19"/>
      <c r="B19" s="477"/>
      <c r="C19" s="439"/>
      <c r="D19" s="442"/>
      <c r="E19" s="500" t="s">
        <v>200</v>
      </c>
      <c r="F19" s="502"/>
      <c r="G19" s="501"/>
      <c r="H19" s="502"/>
      <c r="I19" s="502"/>
      <c r="J19" s="503"/>
      <c r="K19" s="442"/>
      <c r="L19" s="442"/>
      <c r="M19" s="442"/>
      <c r="N19" s="442"/>
      <c r="O19" s="442"/>
      <c r="P19" s="442"/>
      <c r="Q19" s="442"/>
      <c r="R19" s="442"/>
    </row>
    <row r="20" spans="1:18" s="443" customFormat="1" ht="14.25" customHeight="1">
      <c r="A20" s="464"/>
      <c r="B20" s="464"/>
      <c r="C20" s="529"/>
      <c r="D20" s="464"/>
      <c r="E20" s="464"/>
      <c r="F20" s="464"/>
      <c r="G20" s="464"/>
      <c r="H20" s="464"/>
      <c r="I20" s="464"/>
      <c r="J20" s="464"/>
      <c r="K20" s="442"/>
      <c r="L20" s="442"/>
      <c r="M20" s="442"/>
      <c r="N20" s="442"/>
      <c r="O20" s="442"/>
      <c r="P20" s="442"/>
      <c r="Q20" s="442"/>
      <c r="R20" s="442"/>
    </row>
    <row r="21" spans="1:18" s="443" customFormat="1" ht="14.25" customHeight="1">
      <c r="A21" s="504"/>
      <c r="B21" s="505"/>
      <c r="C21" s="530"/>
      <c r="D21" s="531">
        <v>2</v>
      </c>
      <c r="E21" s="506" t="s">
        <v>180</v>
      </c>
      <c r="F21" s="506"/>
      <c r="G21" s="506"/>
      <c r="H21" s="506"/>
      <c r="I21" s="506"/>
      <c r="J21" s="506"/>
      <c r="K21" s="506"/>
      <c r="L21" s="506"/>
      <c r="M21" s="505"/>
      <c r="N21" s="507"/>
      <c r="O21" s="442"/>
      <c r="P21" s="442"/>
      <c r="Q21" s="442"/>
      <c r="R21" s="442"/>
    </row>
    <row r="22" spans="1:18" s="443" customFormat="1" ht="15.75" customHeight="1">
      <c r="A22" s="508"/>
      <c r="B22" s="509"/>
      <c r="C22" s="532"/>
      <c r="D22" s="510"/>
      <c r="E22" s="514" t="s">
        <v>233</v>
      </c>
      <c r="F22" s="511"/>
      <c r="G22" s="511"/>
      <c r="H22" s="511"/>
      <c r="I22" s="511"/>
      <c r="J22" s="511"/>
      <c r="K22" s="511"/>
      <c r="L22" s="509"/>
      <c r="M22" s="511"/>
      <c r="N22" s="512"/>
      <c r="O22" s="442"/>
      <c r="P22" s="442"/>
      <c r="Q22" s="442"/>
      <c r="R22" s="442"/>
    </row>
    <row r="23" spans="1:18" s="443" customFormat="1" ht="22.5" customHeight="1">
      <c r="A23"/>
      <c r="B23" s="438"/>
      <c r="C23" s="439"/>
      <c r="D23" s="444">
        <v>3</v>
      </c>
      <c r="E23" s="442" t="s">
        <v>71</v>
      </c>
      <c r="F23" s="438"/>
      <c r="G23" s="438"/>
      <c r="H23" s="438"/>
      <c r="I23" s="438"/>
      <c r="J23" s="438"/>
      <c r="K23" s="438"/>
      <c r="L23"/>
      <c r="M23"/>
      <c r="N23" s="442"/>
      <c r="O23" s="442"/>
      <c r="P23" s="442"/>
      <c r="Q23" s="442"/>
      <c r="R23" s="442"/>
    </row>
    <row r="24" spans="1:18" s="443" customFormat="1" ht="14.25" customHeight="1">
      <c r="A24"/>
      <c r="B24" s="477"/>
      <c r="C24" s="439"/>
      <c r="D24" s="438"/>
      <c r="E24" s="442" t="s">
        <v>201</v>
      </c>
      <c r="F24" s="475"/>
      <c r="G24" s="475"/>
      <c r="H24" s="475"/>
      <c r="I24" s="475"/>
      <c r="J24" s="475"/>
      <c r="K24" s="475"/>
      <c r="L24" s="442"/>
      <c r="M24" s="442"/>
      <c r="N24" s="442"/>
      <c r="O24" s="442"/>
      <c r="P24" s="442"/>
      <c r="Q24" s="442"/>
      <c r="R24" s="442"/>
    </row>
    <row r="25" spans="1:18" s="443" customFormat="1" ht="14.25" customHeight="1">
      <c r="A25"/>
      <c r="B25" s="477"/>
      <c r="C25" s="439"/>
      <c r="D25" s="442"/>
      <c r="E25" s="442" t="s">
        <v>28</v>
      </c>
      <c r="F25" s="475"/>
      <c r="G25" s="475"/>
      <c r="H25" s="475"/>
      <c r="I25" s="475"/>
      <c r="J25" s="475"/>
      <c r="K25" s="475"/>
      <c r="L25" s="442"/>
      <c r="M25" s="442"/>
      <c r="N25" s="442"/>
      <c r="O25" s="445"/>
      <c r="P25" s="442"/>
      <c r="Q25" s="442"/>
      <c r="R25" s="442"/>
    </row>
    <row r="26" spans="1:18" s="443" customFormat="1" ht="14.25" customHeight="1">
      <c r="A26"/>
      <c r="B26" s="477"/>
      <c r="C26" s="480"/>
      <c r="D26" s="442"/>
      <c r="E26" s="442" t="s">
        <v>176</v>
      </c>
      <c r="F26" s="475"/>
      <c r="G26" s="475"/>
      <c r="H26" s="475"/>
      <c r="I26" s="475"/>
      <c r="J26" s="475"/>
      <c r="K26" s="475"/>
      <c r="L26" s="442"/>
      <c r="M26" s="442"/>
      <c r="N26" s="442"/>
      <c r="O26" s="445"/>
      <c r="P26" s="442"/>
      <c r="Q26" s="442"/>
      <c r="R26" s="442"/>
    </row>
    <row r="27" spans="1:18" s="443" customFormat="1" ht="14.25" customHeight="1">
      <c r="P27" s="442"/>
      <c r="Q27" s="442"/>
      <c r="R27" s="442"/>
    </row>
    <row r="28" spans="1:18" s="443" customFormat="1" ht="18" customHeight="1">
      <c r="A28" s="441"/>
      <c r="B28" s="477">
        <v>3</v>
      </c>
      <c r="C28" s="528" t="s">
        <v>65</v>
      </c>
      <c r="D28" s="481"/>
      <c r="E28" s="444"/>
      <c r="F28" s="444"/>
      <c r="G28" s="445"/>
      <c r="H28" s="445"/>
      <c r="I28" s="441"/>
      <c r="J28" s="441"/>
      <c r="K28" s="441"/>
      <c r="L28" s="441"/>
      <c r="M28" s="441"/>
      <c r="N28" s="441"/>
      <c r="O28" s="441"/>
      <c r="P28" s="442"/>
      <c r="Q28" s="442"/>
      <c r="R28" s="442"/>
    </row>
    <row r="29" spans="1:18" s="443" customFormat="1" ht="15.75" customHeight="1">
      <c r="A29" s="441"/>
      <c r="B29" s="441"/>
      <c r="C29" s="480" t="s">
        <v>222</v>
      </c>
      <c r="D29" s="444" t="s">
        <v>66</v>
      </c>
      <c r="E29" s="444"/>
      <c r="F29" s="444"/>
      <c r="G29" s="444"/>
      <c r="H29" s="444"/>
      <c r="I29" s="441"/>
      <c r="J29" s="441"/>
      <c r="K29" s="441"/>
      <c r="L29" s="441"/>
      <c r="M29" s="441"/>
      <c r="N29" s="441"/>
      <c r="O29" s="441"/>
      <c r="P29" s="442"/>
      <c r="Q29" s="442"/>
      <c r="R29" s="442"/>
    </row>
    <row r="30" spans="1:18" s="443" customFormat="1" ht="15.75" customHeight="1">
      <c r="C30" s="496" t="s">
        <v>223</v>
      </c>
      <c r="D30" s="444" t="s">
        <v>188</v>
      </c>
      <c r="E30" s="444"/>
      <c r="F30" s="444"/>
      <c r="G30" s="444"/>
      <c r="H30" s="444"/>
      <c r="P30" s="442"/>
      <c r="Q30" s="442"/>
      <c r="R30" s="442"/>
    </row>
    <row r="31" spans="1:18" s="441" customFormat="1" ht="15" customHeight="1">
      <c r="A31" s="443"/>
      <c r="B31" s="443"/>
      <c r="C31" s="480" t="s">
        <v>224</v>
      </c>
      <c r="D31" s="442" t="s">
        <v>175</v>
      </c>
      <c r="E31" s="443"/>
      <c r="F31" s="443"/>
      <c r="G31" s="443"/>
      <c r="H31" s="443"/>
      <c r="I31" s="443"/>
      <c r="J31" s="443"/>
      <c r="K31" s="443"/>
      <c r="L31" s="443"/>
      <c r="M31" s="443"/>
      <c r="N31" s="443"/>
      <c r="O31" s="443"/>
      <c r="P31" s="445"/>
      <c r="Q31" s="442"/>
      <c r="R31" s="442"/>
    </row>
    <row r="32" spans="1:18" s="441" customFormat="1" ht="15" customHeight="1">
      <c r="C32" s="525" t="s">
        <v>225</v>
      </c>
      <c r="D32" s="442" t="s">
        <v>198</v>
      </c>
      <c r="E32" s="442"/>
      <c r="F32" s="442"/>
      <c r="G32" s="442"/>
      <c r="H32" s="442"/>
      <c r="P32" s="445"/>
      <c r="Q32" s="442"/>
      <c r="R32" s="442"/>
    </row>
    <row r="33" spans="1:18" s="441" customFormat="1" ht="14.25" customHeight="1">
      <c r="C33" s="525"/>
      <c r="D33" s="442" t="s">
        <v>199</v>
      </c>
      <c r="E33" s="442"/>
      <c r="F33" s="442"/>
      <c r="G33" s="442"/>
      <c r="H33" s="442"/>
      <c r="P33" s="445"/>
      <c r="Q33" s="442"/>
      <c r="R33" s="442"/>
    </row>
    <row r="34" spans="1:18" s="443" customFormat="1" ht="13.5" customHeight="1">
      <c r="A34"/>
      <c r="B34" s="464"/>
      <c r="C34" s="529"/>
      <c r="D34" s="464"/>
      <c r="E34" s="464"/>
      <c r="F34" s="464"/>
      <c r="G34" s="464"/>
      <c r="H34" s="475"/>
      <c r="I34" s="475"/>
      <c r="J34" s="475"/>
      <c r="K34" s="475"/>
      <c r="L34" s="442"/>
      <c r="M34" s="445"/>
      <c r="N34" s="445"/>
      <c r="O34" s="445"/>
      <c r="P34" s="445"/>
      <c r="Q34" s="445"/>
      <c r="R34" s="445"/>
    </row>
    <row r="35" spans="1:18" s="443" customFormat="1" ht="12" customHeight="1">
      <c r="A35"/>
      <c r="B35" s="477">
        <v>4</v>
      </c>
      <c r="C35" s="533" t="s">
        <v>67</v>
      </c>
      <c r="D35" s="487"/>
      <c r="E35" s="487"/>
      <c r="F35" s="475"/>
      <c r="G35" s="442"/>
      <c r="H35" s="442"/>
      <c r="I35" s="475"/>
      <c r="J35" s="475"/>
      <c r="K35" s="475"/>
      <c r="L35" s="442"/>
      <c r="M35" s="445"/>
      <c r="N35" s="445"/>
      <c r="O35" s="445"/>
      <c r="P35" s="442"/>
      <c r="Q35" s="445"/>
      <c r="R35" s="445"/>
    </row>
    <row r="36" spans="1:18" s="441" customFormat="1" ht="15.75" customHeight="1">
      <c r="A36"/>
      <c r="B36" s="438"/>
      <c r="C36" s="480" t="s">
        <v>226</v>
      </c>
      <c r="D36" s="438"/>
      <c r="E36" s="442" t="s">
        <v>68</v>
      </c>
      <c r="F36" s="442"/>
      <c r="G36" s="475"/>
      <c r="H36" s="442"/>
      <c r="I36" s="475"/>
      <c r="J36" s="475"/>
      <c r="K36" s="475"/>
      <c r="L36" s="442"/>
      <c r="M36" s="442"/>
      <c r="N36" s="442"/>
      <c r="O36" s="442"/>
      <c r="P36" s="442"/>
      <c r="Q36" s="445"/>
      <c r="R36" s="445"/>
    </row>
    <row r="37" spans="1:18" s="441" customFormat="1" ht="13.5" customHeight="1">
      <c r="A37"/>
      <c r="B37" s="438"/>
      <c r="C37" s="439"/>
      <c r="D37" s="438"/>
      <c r="E37" s="442" t="s">
        <v>72</v>
      </c>
      <c r="F37" s="442"/>
      <c r="G37" s="442"/>
      <c r="H37" s="442"/>
      <c r="I37" s="475"/>
      <c r="J37" s="475"/>
      <c r="K37" s="475"/>
      <c r="L37" s="445"/>
      <c r="M37" s="442"/>
      <c r="N37" s="442"/>
      <c r="O37" s="442"/>
      <c r="P37" s="448"/>
      <c r="Q37" s="445"/>
      <c r="R37" s="445"/>
    </row>
    <row r="38" spans="1:18" s="441" customFormat="1" ht="13.5" customHeight="1">
      <c r="A38" s="473"/>
      <c r="B38" s="477"/>
      <c r="C38" s="439"/>
      <c r="D38" s="438"/>
      <c r="E38" s="442" t="s">
        <v>177</v>
      </c>
      <c r="F38" s="442"/>
      <c r="G38" s="442"/>
      <c r="H38" s="464"/>
      <c r="I38" s="464"/>
      <c r="J38" s="464"/>
      <c r="K38" s="464"/>
      <c r="L38" s="445"/>
      <c r="M38" s="448"/>
      <c r="N38" s="448"/>
      <c r="O38" s="448"/>
      <c r="P38" s="442"/>
      <c r="Q38" s="442"/>
      <c r="R38" s="442"/>
    </row>
    <row r="39" spans="1:18" s="441" customFormat="1" ht="13.5" customHeight="1">
      <c r="A39" s="473"/>
      <c r="B39" s="477"/>
      <c r="C39" s="439"/>
      <c r="D39" s="438"/>
      <c r="E39" s="442" t="s">
        <v>202</v>
      </c>
      <c r="F39" s="442"/>
      <c r="G39" s="442"/>
      <c r="H39" s="464"/>
      <c r="I39" s="464"/>
      <c r="J39" s="464"/>
      <c r="K39" s="464"/>
      <c r="L39" s="442"/>
      <c r="M39" s="442"/>
      <c r="N39" s="442"/>
      <c r="O39" s="442"/>
      <c r="P39" s="442"/>
      <c r="Q39" s="442"/>
      <c r="R39" s="442"/>
    </row>
    <row r="40" spans="1:18" s="441" customFormat="1" ht="13.5" customHeight="1">
      <c r="A40" s="473"/>
      <c r="B40" s="464"/>
      <c r="C40" s="529"/>
      <c r="D40" s="464"/>
      <c r="E40" s="464"/>
      <c r="F40" s="464"/>
      <c r="G40" s="464"/>
      <c r="H40" s="464"/>
      <c r="I40" s="464"/>
      <c r="J40" s="464"/>
      <c r="K40" s="464"/>
      <c r="L40" s="442"/>
      <c r="M40" s="442"/>
      <c r="N40" s="442"/>
      <c r="O40" s="442"/>
      <c r="P40" s="442"/>
      <c r="Q40" s="442"/>
      <c r="R40" s="442"/>
    </row>
    <row r="41" spans="1:18" s="441" customFormat="1" ht="13.5" customHeight="1">
      <c r="A41" s="473"/>
      <c r="B41" s="477">
        <v>5</v>
      </c>
      <c r="C41" s="534" t="s">
        <v>190</v>
      </c>
      <c r="D41" s="535"/>
      <c r="E41" s="536"/>
      <c r="F41" s="445"/>
      <c r="G41" s="445"/>
      <c r="H41" s="445"/>
      <c r="I41" s="445"/>
      <c r="J41" s="445"/>
      <c r="K41" s="445"/>
      <c r="L41" s="442"/>
      <c r="M41" s="442"/>
      <c r="N41" s="442"/>
      <c r="O41" s="442"/>
      <c r="P41" s="442"/>
      <c r="Q41" s="442"/>
      <c r="R41" s="442"/>
    </row>
    <row r="42" spans="1:18" s="441" customFormat="1" ht="17.25" customHeight="1">
      <c r="A42" s="473"/>
      <c r="B42" s="445"/>
      <c r="C42" s="480" t="s">
        <v>227</v>
      </c>
      <c r="D42" s="444"/>
      <c r="E42" s="444" t="s">
        <v>178</v>
      </c>
      <c r="F42" s="445"/>
      <c r="G42" s="445"/>
      <c r="H42" s="445"/>
      <c r="I42" s="445"/>
      <c r="J42" s="445"/>
      <c r="K42" s="445"/>
      <c r="L42" s="513"/>
      <c r="M42" s="442"/>
      <c r="N42" s="442"/>
      <c r="O42" s="442"/>
      <c r="P42" s="442"/>
      <c r="Q42" s="442"/>
      <c r="R42" s="442"/>
    </row>
    <row r="43" spans="1:18" s="441" customFormat="1" ht="13.5" customHeight="1">
      <c r="A43"/>
      <c r="B43" s="445"/>
      <c r="C43" s="525"/>
      <c r="E43" s="444" t="s">
        <v>179</v>
      </c>
      <c r="H43" s="442"/>
      <c r="I43" s="475"/>
      <c r="J43" s="475"/>
      <c r="K43" s="475"/>
      <c r="L43" s="442"/>
      <c r="O43" s="442"/>
      <c r="P43" s="442"/>
      <c r="Q43" s="442"/>
      <c r="R43" s="442"/>
    </row>
    <row r="44" spans="1:18" s="441" customFormat="1" ht="15" customHeight="1">
      <c r="A44"/>
      <c r="C44" s="525"/>
      <c r="D44" s="442"/>
      <c r="H44" s="438"/>
      <c r="I44" s="438"/>
      <c r="J44" s="438"/>
      <c r="K44" s="438"/>
      <c r="L44"/>
      <c r="M44"/>
      <c r="N44"/>
      <c r="O44" s="449"/>
      <c r="P44" s="450"/>
      <c r="Q44" s="442"/>
      <c r="R44" s="442"/>
    </row>
    <row r="45" spans="1:18" s="449" customFormat="1" ht="15" customHeight="1">
      <c r="A45" s="523"/>
      <c r="B45" s="523"/>
      <c r="C45" s="537"/>
      <c r="D45" s="523"/>
      <c r="E45" s="523"/>
      <c r="F45" s="523"/>
      <c r="G45" s="523"/>
      <c r="H45" s="523"/>
      <c r="I45" s="523"/>
      <c r="J45" s="523"/>
      <c r="K45" s="523"/>
      <c r="L45" s="523"/>
      <c r="M45" s="523"/>
      <c r="N45" s="523"/>
      <c r="O45" s="450"/>
      <c r="P45" s="451"/>
    </row>
    <row r="46" spans="1:18" s="449" customFormat="1" ht="15.75" customHeight="1">
      <c r="A46" s="441"/>
      <c r="B46" s="545" t="s">
        <v>228</v>
      </c>
      <c r="C46" s="546"/>
      <c r="D46" s="524" t="s">
        <v>184</v>
      </c>
      <c r="E46" s="438"/>
      <c r="F46" s="441"/>
      <c r="G46" s="520"/>
      <c r="H46" s="520"/>
      <c r="I46" s="520"/>
      <c r="J46" s="520"/>
      <c r="K46" s="441"/>
      <c r="L46" s="441"/>
      <c r="M46" s="441"/>
      <c r="N46" s="441"/>
      <c r="P46"/>
    </row>
    <row r="47" spans="1:18" s="449" customFormat="1" ht="15.75" customHeight="1">
      <c r="A47" s="473"/>
      <c r="C47" s="480"/>
      <c r="D47"/>
      <c r="E47" s="543"/>
      <c r="F47" s="543"/>
      <c r="G47" s="543"/>
      <c r="H47" s="543" t="s">
        <v>229</v>
      </c>
      <c r="I47" s="469"/>
      <c r="J47" s="469"/>
      <c r="K47" s="473"/>
      <c r="L47" s="473"/>
      <c r="M47" s="473"/>
      <c r="N47" s="473"/>
      <c r="P47"/>
      <c r="Q47" s="452"/>
      <c r="R47" s="452"/>
    </row>
    <row r="48" spans="1:18" s="450" customFormat="1" ht="15.75" customHeight="1">
      <c r="A48" s="476"/>
      <c r="B48" s="441"/>
      <c r="C48" s="525"/>
      <c r="D48" s="441"/>
      <c r="E48" s="441"/>
      <c r="F48" s="441"/>
      <c r="G48" s="441"/>
      <c r="H48" s="441"/>
      <c r="I48" s="476"/>
      <c r="J48" s="324" t="s">
        <v>29</v>
      </c>
      <c r="K48" s="494"/>
      <c r="L48" s="476"/>
      <c r="M48" s="476"/>
      <c r="N48" s="476"/>
      <c r="O48"/>
      <c r="P48"/>
      <c r="Q48" s="449"/>
      <c r="R48" s="449"/>
    </row>
    <row r="49" spans="1:18" s="449" customFormat="1" ht="15.75" customHeight="1">
      <c r="A49" s="521"/>
      <c r="B49" s="522"/>
      <c r="C49" s="538"/>
      <c r="D49" s="522"/>
      <c r="E49" s="522"/>
      <c r="F49" s="522"/>
      <c r="G49" s="522"/>
      <c r="H49" s="522"/>
      <c r="I49" s="522"/>
      <c r="J49" s="522"/>
      <c r="K49" s="522"/>
      <c r="L49" s="521"/>
      <c r="M49" s="521"/>
      <c r="N49" s="521"/>
      <c r="P49" s="394"/>
      <c r="Q49" s="450"/>
      <c r="R49" s="450"/>
    </row>
    <row r="50" spans="1:18" s="449" customFormat="1" ht="15.75" customHeight="1">
      <c r="A50" s="20"/>
      <c r="B50" s="441"/>
      <c r="C50" s="547" t="s">
        <v>191</v>
      </c>
      <c r="D50" s="465"/>
      <c r="E50" s="465"/>
      <c r="F50" s="465"/>
      <c r="G50" s="324"/>
      <c r="H50" s="324"/>
      <c r="I50" s="494"/>
      <c r="J50" s="494"/>
      <c r="K50" s="494"/>
      <c r="L50" s="324"/>
      <c r="M50" s="324"/>
      <c r="N50" s="324"/>
      <c r="P50"/>
    </row>
    <row r="51" spans="1:18" s="449" customFormat="1" ht="24.75" customHeight="1">
      <c r="B51" s="545" t="s">
        <v>228</v>
      </c>
      <c r="C51" s="548" t="s">
        <v>203</v>
      </c>
      <c r="D51"/>
      <c r="F51" s="442"/>
      <c r="G51" s="442"/>
      <c r="H51" s="441"/>
      <c r="I51" s="441"/>
      <c r="J51" s="441"/>
      <c r="K51" s="441"/>
      <c r="L51" s="441"/>
      <c r="M51" s="441"/>
      <c r="N51" s="441"/>
      <c r="O51" s="476"/>
      <c r="P51"/>
    </row>
    <row r="52" spans="1:18" s="441" customFormat="1" ht="15.75" customHeight="1">
      <c r="A52" s="450"/>
      <c r="B52" s="450"/>
      <c r="C52" s="548" t="s">
        <v>204</v>
      </c>
      <c r="E52" s="450"/>
      <c r="F52" s="474"/>
      <c r="G52" s="474"/>
      <c r="H52" s="394"/>
      <c r="I52" s="394"/>
      <c r="J52" s="394"/>
      <c r="K52" s="394"/>
      <c r="L52" s="394"/>
      <c r="M52" s="394"/>
      <c r="N52" s="394"/>
      <c r="P52"/>
      <c r="Q52" s="449"/>
      <c r="R52" s="449"/>
    </row>
    <row r="53" spans="1:18" s="441" customFormat="1" ht="13.5" customHeight="1">
      <c r="A53" s="449"/>
      <c r="B53" s="449"/>
      <c r="C53" s="547" t="s">
        <v>205</v>
      </c>
      <c r="E53" s="449"/>
      <c r="F53" s="442"/>
      <c r="G53" s="442"/>
      <c r="O53"/>
      <c r="P53"/>
      <c r="Q53" s="442"/>
      <c r="R53" s="442"/>
    </row>
    <row r="54" spans="1:18" s="441" customFormat="1" ht="13.5" customHeight="1">
      <c r="A54" s="449"/>
      <c r="B54" s="449"/>
      <c r="C54" s="547" t="s">
        <v>206</v>
      </c>
      <c r="E54" s="449"/>
      <c r="F54" s="449"/>
      <c r="G54" s="449"/>
      <c r="P54"/>
      <c r="Q54" s="453"/>
      <c r="R54" s="453"/>
    </row>
    <row r="55" spans="1:18" s="441" customFormat="1" ht="17.25" customHeight="1">
      <c r="C55" s="548" t="s">
        <v>207</v>
      </c>
      <c r="P55"/>
      <c r="Q55" s="453"/>
      <c r="R55" s="453"/>
    </row>
    <row r="56" spans="1:18" s="441" customFormat="1" ht="13.5" customHeight="1">
      <c r="C56" s="525"/>
      <c r="P56"/>
      <c r="Q56" s="453"/>
      <c r="R56" s="453"/>
    </row>
    <row r="57" spans="1:18" s="441" customFormat="1" ht="15.75" customHeight="1">
      <c r="A57" s="515"/>
      <c r="B57" s="515" t="s">
        <v>230</v>
      </c>
      <c r="C57" s="539"/>
      <c r="D57" s="515" t="s">
        <v>84</v>
      </c>
      <c r="E57" s="515"/>
      <c r="F57" s="515"/>
      <c r="G57" s="515"/>
      <c r="H57" s="515"/>
      <c r="I57" s="515"/>
      <c r="J57" s="515"/>
      <c r="K57" s="515"/>
      <c r="L57" s="515"/>
      <c r="M57" s="515"/>
      <c r="N57" s="515"/>
      <c r="O57" s="324"/>
      <c r="P57"/>
      <c r="Q57" s="454"/>
      <c r="R57" s="454"/>
    </row>
    <row r="58" spans="1:18" s="441" customFormat="1" ht="19.5" customHeight="1">
      <c r="A58" s="20"/>
      <c r="B58" s="489"/>
      <c r="C58" s="467"/>
      <c r="D58" s="489"/>
      <c r="E58" s="489"/>
      <c r="F58" s="489"/>
      <c r="G58" s="489"/>
      <c r="H58" s="489"/>
      <c r="I58" s="489"/>
      <c r="J58" s="489"/>
      <c r="K58" s="489"/>
      <c r="L58" s="20"/>
      <c r="M58" s="20"/>
      <c r="N58" s="20"/>
      <c r="P58"/>
      <c r="Q58"/>
      <c r="R58"/>
    </row>
    <row r="59" spans="1:18" s="441" customFormat="1" ht="8.25" customHeight="1">
      <c r="A59" s="20"/>
      <c r="B59" s="324">
        <v>1</v>
      </c>
      <c r="C59" s="540" t="s">
        <v>92</v>
      </c>
      <c r="D59" s="324"/>
      <c r="E59" s="324"/>
      <c r="F59" s="324"/>
      <c r="G59" s="324"/>
      <c r="H59" s="324"/>
      <c r="I59" s="324"/>
      <c r="J59" s="324"/>
      <c r="K59" s="324"/>
      <c r="L59" s="324"/>
      <c r="M59" s="324"/>
      <c r="N59" s="324"/>
      <c r="P59"/>
    </row>
    <row r="60" spans="1:18" s="441" customFormat="1" ht="21" customHeight="1">
      <c r="A60" s="20"/>
      <c r="B60" s="324">
        <v>1</v>
      </c>
      <c r="C60" s="540" t="s">
        <v>192</v>
      </c>
      <c r="D60" s="324"/>
      <c r="E60" s="324"/>
      <c r="F60" s="324"/>
      <c r="G60" s="324"/>
      <c r="H60" s="324"/>
      <c r="I60" s="324"/>
      <c r="J60" s="324"/>
      <c r="K60" s="324"/>
      <c r="L60" s="324"/>
      <c r="M60" s="324"/>
      <c r="N60" s="324"/>
      <c r="O60" s="394"/>
      <c r="P60"/>
      <c r="Q60"/>
      <c r="R60"/>
    </row>
    <row r="61" spans="1:18" s="441" customFormat="1" ht="21.75" customHeight="1">
      <c r="A61" s="20"/>
      <c r="B61" s="324"/>
      <c r="C61" s="540"/>
      <c r="D61" s="324" t="s">
        <v>193</v>
      </c>
      <c r="E61" s="324"/>
      <c r="F61" s="324"/>
      <c r="G61" s="324"/>
      <c r="H61" s="324"/>
      <c r="I61" s="324"/>
      <c r="J61" s="324"/>
      <c r="K61" s="324"/>
      <c r="L61" s="324"/>
      <c r="M61" s="324"/>
      <c r="N61" s="324"/>
      <c r="P61"/>
      <c r="Q61"/>
      <c r="R61"/>
    </row>
    <row r="62" spans="1:18" s="441" customFormat="1" ht="15.75" customHeight="1">
      <c r="A62" s="20"/>
      <c r="B62" s="324"/>
      <c r="C62" s="540"/>
      <c r="D62" s="324" t="s">
        <v>194</v>
      </c>
      <c r="E62" s="324"/>
      <c r="F62" s="324"/>
      <c r="G62" s="324"/>
      <c r="H62" s="324"/>
      <c r="I62" s="324"/>
      <c r="J62" s="324"/>
      <c r="K62" s="324"/>
      <c r="L62" s="488"/>
      <c r="M62" s="488"/>
      <c r="N62" s="488"/>
      <c r="P62"/>
      <c r="Q62"/>
      <c r="R62"/>
    </row>
    <row r="63" spans="1:18" s="441" customFormat="1" ht="15.75" customHeight="1">
      <c r="A63" s="20"/>
      <c r="B63" s="324">
        <v>1</v>
      </c>
      <c r="C63" s="540" t="s">
        <v>182</v>
      </c>
      <c r="D63" s="324"/>
      <c r="E63" s="324"/>
      <c r="F63" s="324"/>
      <c r="G63" s="324"/>
      <c r="H63" s="324"/>
      <c r="I63" s="324"/>
      <c r="J63" s="324"/>
      <c r="K63" s="324"/>
      <c r="L63" s="468"/>
      <c r="M63" s="468"/>
      <c r="N63" s="468"/>
      <c r="P63"/>
      <c r="Q63"/>
      <c r="R63"/>
    </row>
    <row r="64" spans="1:18" s="441" customFormat="1" ht="15.75" customHeight="1">
      <c r="A64" s="20"/>
      <c r="B64" s="324">
        <v>1</v>
      </c>
      <c r="C64" s="540" t="s">
        <v>64</v>
      </c>
      <c r="D64" s="324"/>
      <c r="E64" s="324"/>
      <c r="F64" s="324"/>
      <c r="G64" s="324"/>
      <c r="H64" s="324"/>
      <c r="I64" s="324"/>
      <c r="J64" s="324"/>
      <c r="K64" s="324"/>
      <c r="L64" s="324"/>
      <c r="M64" s="324"/>
      <c r="N64" s="324"/>
      <c r="P64"/>
      <c r="Q64"/>
      <c r="R64"/>
    </row>
    <row r="65" spans="1:18" s="441" customFormat="1" ht="15.75" customHeight="1">
      <c r="A65" s="20"/>
      <c r="B65" s="324"/>
      <c r="C65" s="540" t="s">
        <v>195</v>
      </c>
      <c r="D65" s="324"/>
      <c r="E65" s="324"/>
      <c r="F65" s="324"/>
      <c r="G65" s="324"/>
      <c r="H65" s="324"/>
      <c r="I65" s="324"/>
      <c r="J65" s="324"/>
      <c r="K65" s="324"/>
      <c r="L65" s="324"/>
      <c r="M65" s="324"/>
      <c r="N65" s="324"/>
      <c r="P65"/>
      <c r="Q65"/>
      <c r="R65"/>
    </row>
    <row r="66" spans="1:18" s="441" customFormat="1" ht="15.75" customHeight="1">
      <c r="A66" s="20"/>
      <c r="B66" s="324"/>
      <c r="C66" s="540" t="s">
        <v>73</v>
      </c>
      <c r="D66" s="324"/>
      <c r="E66" s="324"/>
      <c r="F66" s="324"/>
      <c r="G66" s="324"/>
      <c r="H66" s="324"/>
      <c r="I66" s="324"/>
      <c r="J66" s="324"/>
      <c r="K66" s="324"/>
      <c r="L66" s="324"/>
      <c r="M66" s="324"/>
      <c r="N66" s="324"/>
      <c r="P66"/>
      <c r="Q66"/>
      <c r="R66"/>
    </row>
    <row r="67" spans="1:18" s="441" customFormat="1" ht="15.75" customHeight="1">
      <c r="A67" s="20"/>
      <c r="B67" s="324">
        <v>1</v>
      </c>
      <c r="C67" s="540" t="s">
        <v>196</v>
      </c>
      <c r="D67" s="324"/>
      <c r="E67" s="324"/>
      <c r="F67" s="324"/>
      <c r="G67" s="324"/>
      <c r="H67" s="324"/>
      <c r="I67" s="324"/>
      <c r="J67" s="324"/>
      <c r="K67" s="489"/>
      <c r="L67" s="20"/>
      <c r="M67" s="324"/>
      <c r="N67" s="324"/>
      <c r="P67"/>
      <c r="Q67"/>
      <c r="R67"/>
    </row>
    <row r="68" spans="1:18" s="441" customFormat="1" ht="15.75" customHeight="1">
      <c r="A68" s="20"/>
      <c r="B68" s="489"/>
      <c r="C68" s="467"/>
      <c r="D68" s="489"/>
      <c r="E68" s="489"/>
      <c r="F68" s="489"/>
      <c r="G68" s="489"/>
      <c r="H68" s="489"/>
      <c r="I68" s="489"/>
      <c r="J68" s="489"/>
      <c r="K68" s="489"/>
      <c r="L68" s="20"/>
      <c r="M68" s="20"/>
      <c r="N68" s="20"/>
      <c r="P68"/>
      <c r="Q68"/>
      <c r="R68"/>
    </row>
    <row r="69" spans="1:18" s="441" customFormat="1" ht="15.75" customHeight="1">
      <c r="A69" s="493"/>
      <c r="B69" s="490"/>
      <c r="C69" s="541"/>
      <c r="D69" s="491"/>
      <c r="E69" s="492" t="s">
        <v>147</v>
      </c>
      <c r="F69" s="491"/>
      <c r="G69" s="490"/>
      <c r="H69" s="490"/>
      <c r="I69" s="490"/>
      <c r="J69" s="490"/>
      <c r="K69" s="490"/>
      <c r="L69" s="493"/>
      <c r="M69" s="493"/>
      <c r="N69" s="493"/>
      <c r="P69"/>
      <c r="Q69"/>
      <c r="R69"/>
    </row>
    <row r="70" spans="1:18" s="441" customFormat="1" ht="16.5" customHeight="1">
      <c r="A70" s="20"/>
      <c r="B70" s="489"/>
      <c r="C70" s="467"/>
      <c r="D70" s="489"/>
      <c r="E70" s="489" t="s">
        <v>148</v>
      </c>
      <c r="F70" s="489"/>
      <c r="G70" s="489"/>
      <c r="H70" s="489"/>
      <c r="I70" s="489"/>
      <c r="J70" s="489"/>
      <c r="K70" s="489"/>
      <c r="L70" s="20"/>
      <c r="M70" s="20"/>
      <c r="N70" s="20"/>
      <c r="P70"/>
      <c r="Q70"/>
      <c r="R70"/>
    </row>
    <row r="71" spans="1:18" s="441" customFormat="1" ht="15" customHeight="1">
      <c r="A71" s="20"/>
      <c r="B71" s="489"/>
      <c r="C71" s="467"/>
      <c r="D71" s="489" t="s">
        <v>231</v>
      </c>
      <c r="E71" s="489" t="s">
        <v>149</v>
      </c>
      <c r="F71" s="489"/>
      <c r="G71" s="489"/>
      <c r="H71" s="489"/>
      <c r="I71" s="489"/>
      <c r="J71" s="489"/>
      <c r="K71" s="489"/>
      <c r="L71" s="489"/>
      <c r="M71" s="489"/>
      <c r="N71" s="20"/>
      <c r="O71" s="324"/>
      <c r="P71"/>
      <c r="Q71"/>
      <c r="R71"/>
    </row>
    <row r="72" spans="1:18" s="441" customFormat="1" ht="15" customHeight="1">
      <c r="A72" s="20"/>
      <c r="B72" s="489"/>
      <c r="C72" s="467"/>
      <c r="D72" s="489"/>
      <c r="E72" s="489" t="s">
        <v>150</v>
      </c>
      <c r="F72" s="489"/>
      <c r="G72" s="489"/>
      <c r="H72" s="489"/>
      <c r="I72" s="489"/>
      <c r="J72" s="489"/>
      <c r="K72" s="489"/>
      <c r="L72" s="489"/>
      <c r="M72" s="489"/>
      <c r="N72" s="20"/>
      <c r="O72" s="324"/>
      <c r="P72"/>
      <c r="Q72"/>
      <c r="R72"/>
    </row>
    <row r="73" spans="1:18" s="441" customFormat="1" ht="15" customHeight="1">
      <c r="A73" s="20"/>
      <c r="B73" s="489"/>
      <c r="C73" s="467"/>
      <c r="D73" s="489"/>
      <c r="E73" s="489" t="s">
        <v>151</v>
      </c>
      <c r="F73" s="489"/>
      <c r="G73" s="489"/>
      <c r="H73" s="489"/>
      <c r="I73" s="489"/>
      <c r="J73" s="489"/>
      <c r="K73" s="489"/>
      <c r="L73" s="489"/>
      <c r="M73" s="489"/>
      <c r="N73" s="20"/>
      <c r="O73" s="488"/>
      <c r="P73"/>
      <c r="Q73"/>
      <c r="R73"/>
    </row>
    <row r="74" spans="1:18" s="441" customFormat="1" ht="15" customHeight="1">
      <c r="A74" s="20"/>
      <c r="B74" s="489"/>
      <c r="C74" s="467"/>
      <c r="D74" s="489" t="s">
        <v>232</v>
      </c>
      <c r="E74" s="489" t="s">
        <v>152</v>
      </c>
      <c r="F74" s="489"/>
      <c r="G74" s="489"/>
      <c r="H74" s="489"/>
      <c r="I74" s="489"/>
      <c r="J74" s="489"/>
      <c r="K74" s="489"/>
      <c r="L74" s="489"/>
      <c r="M74" s="489"/>
      <c r="N74" s="20"/>
      <c r="O74" s="468"/>
      <c r="P74"/>
      <c r="Q74"/>
      <c r="R74"/>
    </row>
    <row r="75" spans="1:18" s="441" customFormat="1" ht="15" customHeight="1">
      <c r="A75" s="20"/>
      <c r="B75" s="489"/>
      <c r="C75" s="467"/>
      <c r="D75" s="489"/>
      <c r="E75" s="489" t="s">
        <v>153</v>
      </c>
      <c r="F75" s="489"/>
      <c r="G75" s="489"/>
      <c r="H75" s="489"/>
      <c r="I75" s="489"/>
      <c r="J75" s="489"/>
      <c r="K75" s="489"/>
      <c r="L75" s="489"/>
      <c r="M75" s="489"/>
      <c r="N75" s="20"/>
      <c r="O75" s="324"/>
      <c r="P75"/>
      <c r="Q75"/>
      <c r="R75"/>
    </row>
    <row r="76" spans="1:18" s="441" customFormat="1" ht="15" customHeight="1">
      <c r="A76" s="20"/>
      <c r="B76" s="489"/>
      <c r="C76" s="467"/>
      <c r="D76" s="489"/>
      <c r="E76" s="489"/>
      <c r="F76" s="489" t="s">
        <v>154</v>
      </c>
      <c r="G76" s="489"/>
      <c r="H76" s="489"/>
      <c r="I76" s="489"/>
      <c r="J76" s="489"/>
      <c r="K76" s="324" t="s">
        <v>29</v>
      </c>
      <c r="L76" s="494"/>
      <c r="M76" s="494"/>
      <c r="N76" s="20"/>
      <c r="O76" s="324"/>
      <c r="P76"/>
      <c r="Q76"/>
      <c r="R76"/>
    </row>
    <row r="77" spans="1:18" s="441" customFormat="1" ht="15" customHeight="1">
      <c r="A77" s="516"/>
      <c r="B77" s="517"/>
      <c r="C77" s="542"/>
      <c r="D77" s="517"/>
      <c r="E77" s="517"/>
      <c r="F77" s="517"/>
      <c r="G77" s="517"/>
      <c r="H77" s="517"/>
      <c r="I77" s="517"/>
      <c r="J77" s="517"/>
      <c r="K77" s="517"/>
      <c r="L77" s="517"/>
      <c r="M77" s="517"/>
      <c r="N77" s="518"/>
      <c r="O77" s="324"/>
      <c r="P77"/>
      <c r="Q77"/>
      <c r="R77"/>
    </row>
    <row r="78" spans="1:18" s="441" customFormat="1" ht="15.75" customHeight="1">
      <c r="A78" s="20"/>
      <c r="B78" s="489"/>
      <c r="C78" s="467"/>
      <c r="D78" s="489"/>
      <c r="E78" s="489"/>
      <c r="F78" s="489"/>
      <c r="G78" s="489"/>
      <c r="H78" s="489"/>
      <c r="I78" s="489"/>
      <c r="J78" s="489"/>
      <c r="K78" s="489"/>
      <c r="L78" s="489"/>
      <c r="M78" s="489"/>
      <c r="N78" s="20"/>
      <c r="O78" s="324"/>
      <c r="P78"/>
      <c r="Q78"/>
      <c r="R78"/>
    </row>
    <row r="79" spans="1:18" s="441" customFormat="1" ht="12.75" customHeight="1">
      <c r="A79"/>
      <c r="B79" s="438"/>
      <c r="C79" s="439"/>
      <c r="D79" s="438"/>
      <c r="E79" s="438"/>
      <c r="F79" s="438"/>
      <c r="G79" s="438"/>
      <c r="H79" s="438"/>
      <c r="I79" s="438"/>
      <c r="J79" s="438"/>
      <c r="K79" s="438"/>
      <c r="L79" s="442"/>
      <c r="M79" s="442"/>
      <c r="N79" s="442"/>
      <c r="O79" s="324"/>
      <c r="P79"/>
      <c r="Q79"/>
      <c r="R79"/>
    </row>
    <row r="80" spans="1:18" s="441" customFormat="1" ht="13.5" customHeight="1">
      <c r="A80"/>
      <c r="B80" s="438"/>
      <c r="C80" s="439"/>
      <c r="D80" s="438"/>
      <c r="E80" s="438"/>
      <c r="F80" s="438"/>
      <c r="G80" s="438"/>
      <c r="H80" s="438"/>
      <c r="I80" s="438"/>
      <c r="J80" s="438"/>
      <c r="K80" s="438"/>
      <c r="L80" s="442"/>
      <c r="M80" s="442"/>
      <c r="N80" s="442"/>
      <c r="O80" s="455"/>
      <c r="P80"/>
      <c r="Q80"/>
      <c r="R80"/>
    </row>
    <row r="81" spans="1:18" s="441" customFormat="1" ht="13.5" customHeight="1">
      <c r="A81"/>
      <c r="B81" s="438"/>
      <c r="C81" s="439"/>
      <c r="D81" s="438"/>
      <c r="E81" s="438"/>
      <c r="F81" s="438"/>
      <c r="G81" s="438"/>
      <c r="H81" s="438"/>
      <c r="I81" s="438"/>
      <c r="J81" s="438"/>
      <c r="K81" s="438"/>
      <c r="L81" s="442"/>
      <c r="M81" s="442"/>
      <c r="N81" s="442"/>
      <c r="O81"/>
      <c r="P81"/>
      <c r="Q81"/>
      <c r="R81"/>
    </row>
    <row r="82" spans="1:18" s="441" customFormat="1" ht="13.5" customHeight="1">
      <c r="A82"/>
      <c r="B82" s="438"/>
      <c r="C82" s="439"/>
      <c r="D82" s="438"/>
      <c r="E82" s="438"/>
      <c r="F82" s="438"/>
      <c r="G82" s="438"/>
      <c r="H82" s="438"/>
      <c r="I82" s="438"/>
      <c r="J82" s="438"/>
      <c r="K82" s="438"/>
      <c r="L82" s="442"/>
      <c r="M82" s="442"/>
      <c r="N82" s="442"/>
      <c r="O82" s="442"/>
      <c r="P82" s="455"/>
      <c r="Q82"/>
      <c r="R82"/>
    </row>
    <row r="83" spans="1:18" s="441" customFormat="1" ht="13.5" customHeight="1">
      <c r="A83"/>
      <c r="B83" s="438"/>
      <c r="C83" s="439"/>
      <c r="D83" s="438"/>
      <c r="E83" s="438"/>
      <c r="F83" s="438"/>
      <c r="G83" s="438"/>
      <c r="H83" s="438"/>
      <c r="I83" s="438"/>
      <c r="J83" s="438"/>
      <c r="K83" s="438"/>
      <c r="L83" s="442"/>
      <c r="M83" s="442"/>
      <c r="N83" s="442"/>
      <c r="O83" s="442"/>
      <c r="P83" s="455"/>
      <c r="Q83"/>
      <c r="R83"/>
    </row>
    <row r="84" spans="1:18" s="441" customFormat="1" ht="13.5" customHeight="1">
      <c r="A84"/>
      <c r="B84" s="438"/>
      <c r="C84" s="439"/>
      <c r="D84" s="438"/>
      <c r="E84" s="438"/>
      <c r="F84" s="438"/>
      <c r="G84" s="438"/>
      <c r="H84" s="438"/>
      <c r="I84" s="438"/>
      <c r="J84" s="438"/>
      <c r="K84" s="438"/>
      <c r="L84" s="442"/>
      <c r="M84" s="442"/>
      <c r="N84" s="442"/>
      <c r="O84" s="442"/>
      <c r="P84" s="455"/>
      <c r="Q84"/>
      <c r="R84"/>
    </row>
    <row r="85" spans="1:18" s="441" customFormat="1" ht="13.5" customHeight="1">
      <c r="A85"/>
      <c r="B85" s="438"/>
      <c r="C85" s="439"/>
      <c r="D85" s="438"/>
      <c r="E85" s="438"/>
      <c r="F85" s="438"/>
      <c r="G85" s="438"/>
      <c r="H85" s="438"/>
      <c r="I85" s="438"/>
      <c r="J85" s="438"/>
      <c r="K85" s="438"/>
      <c r="L85" s="442"/>
      <c r="M85" s="442"/>
      <c r="N85" s="442"/>
      <c r="O85" s="442"/>
      <c r="P85"/>
      <c r="Q85"/>
      <c r="R85"/>
    </row>
    <row r="86" spans="1:18" s="441" customFormat="1" ht="13.5" customHeight="1">
      <c r="A86"/>
      <c r="B86" s="438"/>
      <c r="C86" s="439"/>
      <c r="D86" s="438"/>
      <c r="E86" s="438"/>
      <c r="F86" s="438"/>
      <c r="G86" s="438"/>
      <c r="H86" s="438"/>
      <c r="I86" s="438"/>
      <c r="J86" s="438"/>
      <c r="K86" s="438"/>
      <c r="L86"/>
      <c r="M86"/>
      <c r="N86"/>
      <c r="O86" s="442"/>
      <c r="P86" s="442"/>
      <c r="Q86"/>
      <c r="R86"/>
    </row>
    <row r="87" spans="1:18" s="441" customFormat="1" ht="13.5" customHeight="1">
      <c r="A87"/>
      <c r="B87" s="438"/>
      <c r="C87" s="439"/>
      <c r="D87" s="438"/>
      <c r="E87" s="438"/>
      <c r="F87" s="438"/>
      <c r="G87" s="438"/>
      <c r="H87" s="438"/>
      <c r="I87" s="438"/>
      <c r="J87" s="438"/>
      <c r="K87" s="438"/>
      <c r="L87"/>
      <c r="M87"/>
      <c r="N87"/>
      <c r="O87" s="442"/>
      <c r="P87" s="442"/>
      <c r="Q87"/>
      <c r="R87"/>
    </row>
    <row r="88" spans="1:18" s="441" customFormat="1" ht="13.5" customHeight="1">
      <c r="A88"/>
      <c r="B88" s="438"/>
      <c r="C88" s="439"/>
      <c r="D88" s="438"/>
      <c r="E88" s="438"/>
      <c r="F88" s="438"/>
      <c r="G88" s="438"/>
      <c r="H88" s="438"/>
      <c r="I88" s="438"/>
      <c r="J88" s="438"/>
      <c r="K88" s="438"/>
      <c r="L88"/>
      <c r="M88"/>
      <c r="N88"/>
      <c r="O88" s="442"/>
      <c r="P88" s="442"/>
      <c r="Q88"/>
      <c r="R88"/>
    </row>
    <row r="89" spans="1:18" s="441" customFormat="1" ht="13.5" customHeight="1">
      <c r="A89"/>
      <c r="B89" s="438"/>
      <c r="C89" s="439"/>
      <c r="D89" s="438"/>
      <c r="E89" s="438"/>
      <c r="F89" s="438"/>
      <c r="G89" s="438"/>
      <c r="H89" s="438"/>
      <c r="I89" s="438"/>
      <c r="J89" s="438"/>
      <c r="K89" s="438"/>
      <c r="L89"/>
      <c r="M89"/>
      <c r="N89"/>
      <c r="O89" s="442"/>
      <c r="P89" s="442"/>
      <c r="Q89" s="440"/>
      <c r="R89" s="440"/>
    </row>
    <row r="90" spans="1:18" s="441" customFormat="1" ht="13.5" customHeight="1">
      <c r="A90"/>
      <c r="B90" s="438"/>
      <c r="C90" s="439"/>
      <c r="D90" s="438"/>
      <c r="E90" s="438"/>
      <c r="F90" s="438"/>
      <c r="G90" s="438"/>
      <c r="H90" s="438"/>
      <c r="I90" s="438"/>
      <c r="J90" s="438"/>
      <c r="K90" s="438"/>
      <c r="L90"/>
      <c r="M90"/>
      <c r="N90"/>
      <c r="O90" s="442"/>
      <c r="P90" s="442"/>
      <c r="Q90"/>
      <c r="R90"/>
    </row>
    <row r="91" spans="1:18" s="441" customFormat="1" ht="13.5" customHeight="1">
      <c r="A91"/>
      <c r="B91" s="438"/>
      <c r="C91" s="439"/>
      <c r="D91" s="438"/>
      <c r="E91" s="438"/>
      <c r="F91" s="438"/>
      <c r="G91" s="438"/>
      <c r="H91" s="438"/>
      <c r="I91" s="438"/>
      <c r="J91" s="438"/>
      <c r="K91" s="438"/>
      <c r="L91"/>
      <c r="M91"/>
      <c r="N91"/>
      <c r="O91" s="442"/>
      <c r="P91" s="442"/>
      <c r="Q91"/>
      <c r="R91"/>
    </row>
    <row r="92" spans="1:18" s="441" customFormat="1" ht="13.5" customHeight="1">
      <c r="A92"/>
      <c r="B92" s="438"/>
      <c r="C92" s="439"/>
      <c r="D92" s="438"/>
      <c r="E92" s="438"/>
      <c r="F92" s="438"/>
      <c r="G92" s="438"/>
      <c r="H92" s="438"/>
      <c r="I92" s="438"/>
      <c r="J92" s="438"/>
      <c r="K92" s="438"/>
      <c r="L92"/>
      <c r="M92"/>
      <c r="N92"/>
      <c r="O92" s="442"/>
      <c r="P92" s="442"/>
      <c r="Q92"/>
      <c r="R92"/>
    </row>
    <row r="93" spans="1:18" s="441" customFormat="1" ht="13.5" customHeight="1">
      <c r="A93"/>
      <c r="B93" s="438"/>
      <c r="C93" s="439"/>
      <c r="D93" s="438"/>
      <c r="E93" s="438"/>
      <c r="F93" s="438"/>
      <c r="G93" s="438"/>
      <c r="H93" s="438"/>
      <c r="I93" s="438"/>
      <c r="J93" s="438"/>
      <c r="K93" s="438"/>
      <c r="L93"/>
      <c r="M93"/>
      <c r="N93"/>
      <c r="O93" s="442"/>
      <c r="P93" s="442"/>
      <c r="Q93"/>
      <c r="R93"/>
    </row>
    <row r="94" spans="1:18" s="441" customFormat="1" ht="13.5" customHeight="1">
      <c r="A94"/>
      <c r="B94" s="438"/>
      <c r="C94" s="439"/>
      <c r="D94" s="438"/>
      <c r="E94" s="438"/>
      <c r="F94" s="438"/>
      <c r="G94" s="438"/>
      <c r="H94" s="438"/>
      <c r="I94" s="438"/>
      <c r="J94" s="438"/>
      <c r="K94" s="438"/>
      <c r="L94"/>
      <c r="M94"/>
      <c r="N94"/>
      <c r="O94"/>
      <c r="P94" s="442"/>
      <c r="Q94"/>
      <c r="R94"/>
    </row>
    <row r="95" spans="1:18" s="441" customFormat="1" ht="13.5" customHeight="1">
      <c r="A95"/>
      <c r="B95" s="438"/>
      <c r="C95" s="439"/>
      <c r="D95" s="438"/>
      <c r="E95" s="438"/>
      <c r="F95" s="438"/>
      <c r="G95" s="438"/>
      <c r="H95" s="438"/>
      <c r="I95" s="438"/>
      <c r="J95" s="438"/>
      <c r="K95" s="438"/>
      <c r="L95"/>
      <c r="M95"/>
      <c r="N95"/>
      <c r="O95"/>
      <c r="P95" s="442"/>
      <c r="Q95"/>
      <c r="R95"/>
    </row>
    <row r="96" spans="1:18" s="441" customFormat="1" ht="13.5" customHeight="1">
      <c r="A96"/>
      <c r="B96" s="438"/>
      <c r="C96" s="439"/>
      <c r="D96" s="438"/>
      <c r="E96" s="438"/>
      <c r="F96" s="438"/>
      <c r="G96" s="438"/>
      <c r="H96" s="438"/>
      <c r="I96" s="438"/>
      <c r="J96" s="438"/>
      <c r="K96" s="438"/>
      <c r="L96"/>
      <c r="M96"/>
      <c r="N96"/>
      <c r="O96"/>
      <c r="P96" s="442"/>
      <c r="Q96"/>
      <c r="R96"/>
    </row>
    <row r="97" spans="1:18" s="441" customFormat="1" ht="13.5" customHeight="1">
      <c r="A97"/>
      <c r="B97" s="438"/>
      <c r="C97" s="439"/>
      <c r="D97" s="438"/>
      <c r="E97" s="438"/>
      <c r="F97" s="438"/>
      <c r="G97" s="438"/>
      <c r="H97" s="438"/>
      <c r="I97" s="438"/>
      <c r="J97" s="438"/>
      <c r="K97" s="438"/>
      <c r="L97"/>
      <c r="M97"/>
      <c r="N97"/>
      <c r="O97"/>
      <c r="P97" s="442"/>
      <c r="Q97"/>
      <c r="R97"/>
    </row>
    <row r="98" spans="1:18" s="441" customFormat="1" ht="13.5" customHeight="1">
      <c r="A98"/>
      <c r="B98" s="438"/>
      <c r="C98" s="439"/>
      <c r="D98" s="438"/>
      <c r="E98" s="438"/>
      <c r="F98" s="438"/>
      <c r="G98" s="438"/>
      <c r="H98" s="438"/>
      <c r="I98" s="438"/>
      <c r="J98" s="438"/>
      <c r="K98" s="438"/>
      <c r="L98"/>
      <c r="M98"/>
      <c r="N98"/>
      <c r="O98"/>
      <c r="P98"/>
      <c r="Q98"/>
      <c r="R98"/>
    </row>
    <row r="99" spans="1:18" s="441" customFormat="1" ht="13.5" customHeight="1">
      <c r="A99"/>
      <c r="B99" s="438"/>
      <c r="C99" s="439"/>
      <c r="D99" s="438"/>
      <c r="E99" s="438"/>
      <c r="F99" s="438"/>
      <c r="G99" s="438"/>
      <c r="H99" s="438"/>
      <c r="I99" s="438"/>
      <c r="J99" s="438"/>
      <c r="K99" s="438"/>
      <c r="L99"/>
      <c r="M99"/>
      <c r="N99"/>
      <c r="O99"/>
      <c r="P99"/>
      <c r="Q99"/>
      <c r="R99"/>
    </row>
    <row r="100" spans="1:18" s="441" customFormat="1" ht="13.5" customHeight="1">
      <c r="A100"/>
      <c r="B100" s="438"/>
      <c r="C100" s="439"/>
      <c r="D100" s="438"/>
      <c r="E100" s="438"/>
      <c r="F100" s="438"/>
      <c r="G100" s="438"/>
      <c r="H100" s="438"/>
      <c r="I100" s="438"/>
      <c r="J100" s="438"/>
      <c r="K100" s="438"/>
      <c r="L100"/>
      <c r="M100"/>
      <c r="N100"/>
      <c r="O100"/>
      <c r="P100"/>
      <c r="Q100"/>
      <c r="R100"/>
    </row>
    <row r="101" spans="1:18" s="441" customFormat="1" ht="13.5" customHeight="1">
      <c r="A101"/>
      <c r="B101" s="438"/>
      <c r="C101" s="439"/>
      <c r="D101" s="438"/>
      <c r="E101" s="438"/>
      <c r="F101" s="438"/>
      <c r="G101" s="438"/>
      <c r="H101" s="438"/>
      <c r="I101" s="438"/>
      <c r="J101" s="438"/>
      <c r="K101" s="438"/>
      <c r="L101"/>
      <c r="M101"/>
      <c r="N101"/>
      <c r="O101"/>
      <c r="P101"/>
      <c r="Q101"/>
      <c r="R101"/>
    </row>
    <row r="102" spans="1:18" s="441" customFormat="1" ht="13.5" customHeight="1">
      <c r="A102"/>
      <c r="B102" s="438"/>
      <c r="C102" s="439"/>
      <c r="D102" s="438"/>
      <c r="E102" s="438"/>
      <c r="F102" s="438"/>
      <c r="G102" s="438"/>
      <c r="H102" s="438"/>
      <c r="I102" s="438"/>
      <c r="J102" s="438"/>
      <c r="K102" s="438"/>
      <c r="L102"/>
      <c r="M102"/>
      <c r="N102"/>
      <c r="O102"/>
      <c r="P102"/>
      <c r="Q102"/>
      <c r="R102"/>
    </row>
    <row r="103" spans="1:18" s="441" customFormat="1" ht="13.5" customHeight="1">
      <c r="A103"/>
      <c r="B103" s="438"/>
      <c r="C103" s="439"/>
      <c r="D103" s="438"/>
      <c r="E103" s="438"/>
      <c r="F103" s="438"/>
      <c r="G103" s="438"/>
      <c r="H103" s="438"/>
      <c r="I103" s="438"/>
      <c r="J103" s="438"/>
      <c r="K103" s="438"/>
      <c r="L103"/>
      <c r="M103"/>
      <c r="N103"/>
      <c r="O103"/>
      <c r="P103"/>
      <c r="Q103"/>
      <c r="R103"/>
    </row>
    <row r="104" spans="1:18" s="441" customFormat="1" ht="13.5" customHeight="1">
      <c r="A104"/>
      <c r="B104" s="438"/>
      <c r="C104" s="439"/>
      <c r="D104" s="438"/>
      <c r="E104" s="438"/>
      <c r="F104" s="438"/>
      <c r="G104" s="438"/>
      <c r="H104" s="438"/>
      <c r="I104" s="438"/>
      <c r="J104" s="438"/>
      <c r="K104" s="438"/>
      <c r="L104"/>
      <c r="M104"/>
      <c r="N104"/>
      <c r="O104"/>
      <c r="P104"/>
      <c r="Q104"/>
      <c r="R104"/>
    </row>
    <row r="105" spans="1:18" s="441" customFormat="1" ht="13.5" customHeight="1">
      <c r="A105"/>
      <c r="B105" s="438"/>
      <c r="C105" s="439"/>
      <c r="D105" s="438"/>
      <c r="E105" s="438"/>
      <c r="F105" s="438"/>
      <c r="G105" s="438"/>
      <c r="H105" s="438"/>
      <c r="I105" s="438"/>
      <c r="J105" s="438"/>
      <c r="K105" s="438"/>
      <c r="L105"/>
      <c r="M105"/>
      <c r="N105"/>
      <c r="O105"/>
      <c r="P105"/>
      <c r="Q105"/>
      <c r="R105"/>
    </row>
    <row r="106" spans="1:18" s="441" customFormat="1" ht="13.5" customHeight="1">
      <c r="A106"/>
      <c r="B106" s="438"/>
      <c r="C106" s="439"/>
      <c r="D106" s="438"/>
      <c r="E106" s="438"/>
      <c r="F106" s="438"/>
      <c r="G106" s="438"/>
      <c r="H106" s="438"/>
      <c r="I106" s="438"/>
      <c r="J106" s="438"/>
      <c r="K106" s="438"/>
      <c r="L106"/>
      <c r="M106"/>
      <c r="N106"/>
      <c r="O106"/>
      <c r="P106"/>
      <c r="Q106"/>
      <c r="R106"/>
    </row>
    <row r="107" spans="1:18" s="441" customFormat="1" ht="13.5" customHeight="1">
      <c r="A107"/>
      <c r="B107" s="438"/>
      <c r="C107" s="439"/>
      <c r="D107" s="438"/>
      <c r="E107" s="438"/>
      <c r="F107" s="438"/>
      <c r="G107" s="438"/>
      <c r="H107" s="438"/>
      <c r="I107" s="438"/>
      <c r="J107" s="438"/>
      <c r="K107" s="438"/>
      <c r="L107"/>
      <c r="M107"/>
      <c r="N107"/>
      <c r="O107"/>
      <c r="P107"/>
      <c r="Q107"/>
      <c r="R107"/>
    </row>
    <row r="108" spans="1:18" s="441" customFormat="1" ht="13.5" customHeight="1">
      <c r="A108"/>
      <c r="B108" s="438"/>
      <c r="C108" s="439"/>
      <c r="D108" s="438"/>
      <c r="E108" s="438"/>
      <c r="F108" s="438"/>
      <c r="G108" s="438"/>
      <c r="H108" s="438"/>
      <c r="I108" s="438"/>
      <c r="J108" s="438"/>
      <c r="K108" s="438"/>
      <c r="L108"/>
      <c r="M108"/>
      <c r="N108"/>
      <c r="O108"/>
      <c r="P108"/>
      <c r="Q108"/>
      <c r="R108"/>
    </row>
    <row r="109" spans="1:18" s="441" customFormat="1" ht="13.5" customHeight="1">
      <c r="A109"/>
      <c r="B109" s="438"/>
      <c r="C109" s="439"/>
      <c r="D109" s="438"/>
      <c r="E109" s="438"/>
      <c r="F109" s="438"/>
      <c r="G109" s="438"/>
      <c r="H109" s="438"/>
      <c r="I109" s="438"/>
      <c r="J109" s="438"/>
      <c r="K109" s="438"/>
      <c r="L109"/>
      <c r="M109"/>
      <c r="N109"/>
      <c r="O109"/>
      <c r="P109"/>
      <c r="Q109"/>
      <c r="R109"/>
    </row>
    <row r="110" spans="1:18" s="441" customFormat="1" ht="13.5" customHeight="1">
      <c r="A110"/>
      <c r="B110" s="438"/>
      <c r="C110" s="439"/>
      <c r="D110" s="438"/>
      <c r="E110" s="438"/>
      <c r="F110" s="438"/>
      <c r="G110" s="438"/>
      <c r="H110" s="438"/>
      <c r="I110" s="438"/>
      <c r="J110" s="438"/>
      <c r="K110" s="438"/>
      <c r="L110"/>
      <c r="M110"/>
      <c r="N110"/>
      <c r="O110"/>
      <c r="P110"/>
      <c r="Q110"/>
      <c r="R110"/>
    </row>
    <row r="111" spans="1:18" s="441" customFormat="1" ht="13.5" customHeight="1">
      <c r="A111"/>
      <c r="B111" s="438"/>
      <c r="C111" s="439"/>
      <c r="D111" s="438"/>
      <c r="E111" s="438"/>
      <c r="F111" s="438"/>
      <c r="G111" s="438"/>
      <c r="H111" s="438"/>
      <c r="I111" s="438"/>
      <c r="J111" s="438"/>
      <c r="K111" s="438"/>
      <c r="L111"/>
      <c r="M111"/>
      <c r="N111"/>
      <c r="O111"/>
      <c r="P111"/>
      <c r="Q111"/>
      <c r="R111"/>
    </row>
    <row r="112" spans="1:18" s="441" customFormat="1" ht="13.5" customHeight="1">
      <c r="A112"/>
      <c r="B112" s="438"/>
      <c r="C112" s="439"/>
      <c r="D112" s="438"/>
      <c r="E112" s="438"/>
      <c r="F112" s="438"/>
      <c r="G112" s="438"/>
      <c r="H112" s="438"/>
      <c r="I112" s="438"/>
      <c r="J112" s="438"/>
      <c r="K112" s="438"/>
      <c r="L112"/>
      <c r="M112"/>
      <c r="N112"/>
      <c r="O112"/>
      <c r="P112"/>
      <c r="Q112"/>
      <c r="R112"/>
    </row>
    <row r="113" spans="1:18" s="441" customFormat="1" ht="13.5" customHeight="1">
      <c r="A113"/>
      <c r="B113" s="438"/>
      <c r="C113" s="439"/>
      <c r="D113" s="438"/>
      <c r="E113" s="438"/>
      <c r="F113" s="438"/>
      <c r="G113" s="438"/>
      <c r="H113" s="438"/>
      <c r="I113" s="438"/>
      <c r="J113" s="438"/>
      <c r="K113" s="438"/>
      <c r="L113"/>
      <c r="M113"/>
      <c r="N113"/>
      <c r="O113"/>
      <c r="P113"/>
      <c r="Q113"/>
      <c r="R113"/>
    </row>
    <row r="114" spans="1:18" s="441" customFormat="1" ht="13.5" customHeight="1">
      <c r="A114"/>
      <c r="B114" s="438"/>
      <c r="C114" s="439"/>
      <c r="D114" s="438"/>
      <c r="E114" s="438"/>
      <c r="F114" s="438"/>
      <c r="G114" s="438"/>
      <c r="H114" s="438"/>
      <c r="I114" s="438"/>
      <c r="J114" s="438"/>
      <c r="K114" s="438"/>
      <c r="L114"/>
      <c r="M114"/>
      <c r="N114"/>
      <c r="O114"/>
      <c r="P114"/>
      <c r="Q114"/>
      <c r="R114"/>
    </row>
    <row r="115" spans="1:18" s="441" customFormat="1" ht="13.5" customHeight="1">
      <c r="A115"/>
      <c r="B115" s="438"/>
      <c r="C115" s="439"/>
      <c r="D115" s="438"/>
      <c r="E115" s="438"/>
      <c r="F115" s="438"/>
      <c r="G115" s="438"/>
      <c r="H115" s="438"/>
      <c r="I115" s="438"/>
      <c r="J115" s="438"/>
      <c r="K115" s="438"/>
      <c r="L115"/>
      <c r="M115"/>
      <c r="N115"/>
      <c r="O115"/>
      <c r="P115"/>
      <c r="Q115"/>
      <c r="R115"/>
    </row>
    <row r="116" spans="1:18" s="441" customFormat="1" ht="13.5" customHeight="1">
      <c r="A116"/>
      <c r="B116" s="438"/>
      <c r="C116" s="439"/>
      <c r="D116" s="438"/>
      <c r="E116" s="438"/>
      <c r="F116" s="438"/>
      <c r="G116" s="438"/>
      <c r="H116" s="438"/>
      <c r="I116" s="438"/>
      <c r="J116" s="438"/>
      <c r="K116" s="438"/>
      <c r="L116"/>
      <c r="M116"/>
      <c r="N116"/>
      <c r="O116"/>
      <c r="P116"/>
      <c r="Q116" s="455"/>
      <c r="R116" s="455"/>
    </row>
    <row r="117" spans="1:18" s="441" customFormat="1" ht="13.5" customHeight="1">
      <c r="A117"/>
      <c r="B117" s="438"/>
      <c r="C117" s="439"/>
      <c r="D117" s="438"/>
      <c r="E117" s="438"/>
      <c r="F117" s="438"/>
      <c r="G117" s="438"/>
      <c r="H117" s="438"/>
      <c r="I117" s="438"/>
      <c r="J117" s="438"/>
      <c r="K117" s="438"/>
      <c r="L117"/>
      <c r="M117"/>
      <c r="N117"/>
      <c r="O117"/>
      <c r="P117"/>
      <c r="Q117" s="455"/>
      <c r="R117" s="455"/>
    </row>
    <row r="118" spans="1:18" s="441" customFormat="1" ht="13.5" customHeight="1">
      <c r="A118"/>
      <c r="B118" s="438"/>
      <c r="C118" s="439"/>
      <c r="D118" s="438"/>
      <c r="E118" s="438"/>
      <c r="F118" s="438"/>
      <c r="G118" s="438"/>
      <c r="H118" s="438"/>
      <c r="I118" s="438"/>
      <c r="J118" s="438"/>
      <c r="K118" s="438"/>
      <c r="L118"/>
      <c r="M118"/>
      <c r="N118"/>
      <c r="O118"/>
      <c r="P118"/>
      <c r="Q118" s="455"/>
      <c r="R118" s="455"/>
    </row>
    <row r="119" spans="1:18" s="441" customFormat="1" ht="13.5" customHeight="1">
      <c r="A119"/>
      <c r="B119" s="438"/>
      <c r="C119" s="439"/>
      <c r="D119" s="438"/>
      <c r="E119" s="438"/>
      <c r="F119" s="438"/>
      <c r="G119" s="438"/>
      <c r="H119" s="438"/>
      <c r="I119" s="438"/>
      <c r="J119" s="438"/>
      <c r="K119" s="438"/>
      <c r="L119"/>
      <c r="M119"/>
      <c r="N119"/>
      <c r="O119"/>
      <c r="P119"/>
      <c r="Q119"/>
      <c r="R119"/>
    </row>
    <row r="120" spans="1:18" s="441" customFormat="1" ht="13.5" customHeight="1">
      <c r="A120"/>
      <c r="B120" s="438"/>
      <c r="C120" s="439"/>
      <c r="D120" s="438"/>
      <c r="E120" s="438"/>
      <c r="F120" s="438"/>
      <c r="G120" s="438"/>
      <c r="H120" s="438"/>
      <c r="I120" s="438"/>
      <c r="J120" s="438"/>
      <c r="K120" s="438"/>
      <c r="L120"/>
      <c r="M120"/>
      <c r="N120"/>
      <c r="O120"/>
      <c r="P120"/>
      <c r="Q120" s="442"/>
      <c r="R120" s="442"/>
    </row>
    <row r="121" spans="1:18" s="441" customFormat="1" ht="13.5" customHeight="1">
      <c r="A121"/>
      <c r="B121" s="438"/>
      <c r="C121" s="439"/>
      <c r="D121" s="438"/>
      <c r="E121" s="438"/>
      <c r="F121" s="438"/>
      <c r="G121" s="438"/>
      <c r="H121" s="438"/>
      <c r="I121" s="438"/>
      <c r="J121" s="438"/>
      <c r="K121" s="438"/>
      <c r="L121"/>
      <c r="M121"/>
      <c r="N121"/>
      <c r="O121"/>
      <c r="P121"/>
      <c r="Q121" s="442"/>
      <c r="R121" s="442"/>
    </row>
    <row r="122" spans="1:18" s="441" customFormat="1" ht="13.5" customHeight="1">
      <c r="A122"/>
      <c r="B122" s="438"/>
      <c r="C122" s="439"/>
      <c r="D122" s="438"/>
      <c r="E122" s="438"/>
      <c r="F122" s="438"/>
      <c r="G122" s="438"/>
      <c r="H122" s="438"/>
      <c r="I122" s="438"/>
      <c r="J122" s="438"/>
      <c r="K122" s="438"/>
      <c r="L122"/>
      <c r="M122"/>
      <c r="N122"/>
      <c r="O122"/>
      <c r="P122"/>
      <c r="Q122" s="442"/>
      <c r="R122" s="442"/>
    </row>
    <row r="123" spans="1:18" s="441" customFormat="1" ht="13.5" customHeight="1">
      <c r="A123"/>
      <c r="B123" s="438"/>
      <c r="C123" s="439"/>
      <c r="D123" s="438"/>
      <c r="E123" s="438"/>
      <c r="F123" s="438"/>
      <c r="G123" s="438"/>
      <c r="H123" s="438"/>
      <c r="I123" s="438"/>
      <c r="J123" s="438"/>
      <c r="K123" s="438"/>
      <c r="L123"/>
      <c r="M123"/>
      <c r="N123"/>
      <c r="O123"/>
      <c r="P123"/>
      <c r="Q123" s="442"/>
      <c r="R123" s="442"/>
    </row>
    <row r="124" spans="1:18" s="441" customFormat="1" ht="13.5" customHeight="1">
      <c r="A124"/>
      <c r="B124" s="438"/>
      <c r="C124" s="439"/>
      <c r="D124" s="438"/>
      <c r="E124" s="438"/>
      <c r="F124" s="438"/>
      <c r="G124" s="438"/>
      <c r="H124" s="438"/>
      <c r="I124" s="438"/>
      <c r="J124" s="438"/>
      <c r="K124" s="438"/>
      <c r="L124"/>
      <c r="M124"/>
      <c r="N124"/>
      <c r="O124"/>
      <c r="P124"/>
      <c r="Q124" s="442"/>
      <c r="R124" s="442"/>
    </row>
    <row r="125" spans="1:18" s="441" customFormat="1" ht="13.5" customHeight="1">
      <c r="A125"/>
      <c r="B125" s="438"/>
      <c r="C125" s="439"/>
      <c r="D125" s="438"/>
      <c r="E125" s="438"/>
      <c r="F125" s="438"/>
      <c r="G125" s="438"/>
      <c r="H125" s="438"/>
      <c r="I125" s="438"/>
      <c r="J125" s="438"/>
      <c r="K125" s="438"/>
      <c r="L125"/>
      <c r="M125"/>
      <c r="N125"/>
      <c r="O125"/>
      <c r="P125"/>
      <c r="Q125" s="442"/>
      <c r="R125" s="442"/>
    </row>
    <row r="126" spans="1:18" s="441" customFormat="1" ht="13.5" customHeight="1">
      <c r="A126"/>
      <c r="B126" s="438"/>
      <c r="C126" s="439"/>
      <c r="D126" s="438"/>
      <c r="E126" s="438"/>
      <c r="F126" s="438"/>
      <c r="G126" s="438"/>
      <c r="H126" s="438"/>
      <c r="I126" s="438"/>
      <c r="J126" s="438"/>
      <c r="K126" s="438"/>
      <c r="L126"/>
      <c r="M126"/>
      <c r="N126"/>
      <c r="O126"/>
      <c r="P126"/>
      <c r="Q126" s="442"/>
      <c r="R126" s="442"/>
    </row>
    <row r="127" spans="1:18" s="441" customFormat="1" ht="13.5" customHeight="1">
      <c r="A127"/>
      <c r="B127" s="438"/>
      <c r="C127" s="439"/>
      <c r="D127" s="438"/>
      <c r="E127" s="438"/>
      <c r="F127" s="438"/>
      <c r="G127" s="438"/>
      <c r="H127" s="438"/>
      <c r="I127" s="438"/>
      <c r="J127" s="438"/>
      <c r="K127" s="438"/>
      <c r="L127"/>
      <c r="M127"/>
      <c r="N127"/>
      <c r="O127"/>
      <c r="P127"/>
      <c r="Q127" s="442"/>
      <c r="R127" s="442"/>
    </row>
    <row r="128" spans="1:18" s="441" customFormat="1" ht="13.5" customHeight="1">
      <c r="A128"/>
      <c r="B128" s="438"/>
      <c r="C128" s="439"/>
      <c r="D128" s="438"/>
      <c r="E128" s="438"/>
      <c r="F128" s="438"/>
      <c r="G128" s="438"/>
      <c r="H128" s="438"/>
      <c r="I128" s="438"/>
      <c r="J128" s="438"/>
      <c r="K128" s="438"/>
      <c r="L128"/>
      <c r="M128"/>
      <c r="N128"/>
      <c r="O128"/>
      <c r="P128"/>
      <c r="Q128" s="442"/>
      <c r="R128" s="442"/>
    </row>
    <row r="129" spans="1:18" s="441" customFormat="1" ht="13.5" customHeight="1">
      <c r="A129"/>
      <c r="B129" s="438"/>
      <c r="C129" s="439"/>
      <c r="D129" s="438"/>
      <c r="E129" s="438"/>
      <c r="F129" s="438"/>
      <c r="G129" s="438"/>
      <c r="H129" s="438"/>
      <c r="I129" s="438"/>
      <c r="J129" s="438"/>
      <c r="K129" s="438"/>
      <c r="L129"/>
      <c r="M129"/>
      <c r="N129"/>
      <c r="O129"/>
      <c r="P129"/>
      <c r="Q129" s="442"/>
      <c r="R129" s="442"/>
    </row>
    <row r="130" spans="1:18" s="441" customFormat="1" ht="13.5" customHeight="1">
      <c r="A130"/>
      <c r="B130" s="438"/>
      <c r="C130" s="439"/>
      <c r="D130" s="438"/>
      <c r="E130" s="438"/>
      <c r="F130" s="438"/>
      <c r="G130" s="438"/>
      <c r="H130" s="438"/>
      <c r="I130" s="438"/>
      <c r="J130" s="438"/>
      <c r="K130" s="438"/>
      <c r="L130"/>
      <c r="M130"/>
      <c r="N130"/>
      <c r="O130"/>
      <c r="P130"/>
      <c r="Q130" s="442"/>
      <c r="R130" s="442"/>
    </row>
    <row r="131" spans="1:18" s="441" customFormat="1" ht="13.5" customHeight="1">
      <c r="A131"/>
      <c r="B131" s="438"/>
      <c r="C131" s="439"/>
      <c r="D131" s="438"/>
      <c r="E131" s="438"/>
      <c r="F131" s="438"/>
      <c r="G131" s="438"/>
      <c r="H131" s="438"/>
      <c r="I131" s="438"/>
      <c r="J131" s="438"/>
      <c r="K131" s="438"/>
      <c r="L131"/>
      <c r="M131"/>
      <c r="N131"/>
      <c r="O131"/>
      <c r="P131"/>
      <c r="Q131" s="442"/>
      <c r="R131" s="442"/>
    </row>
    <row r="132" spans="1:18" s="441" customFormat="1" ht="13.5" customHeight="1">
      <c r="A132"/>
      <c r="B132" s="438"/>
      <c r="C132" s="439"/>
      <c r="D132" s="438"/>
      <c r="E132" s="438"/>
      <c r="F132" s="438"/>
      <c r="G132" s="438"/>
      <c r="H132" s="438"/>
      <c r="I132" s="438"/>
      <c r="J132" s="438"/>
      <c r="K132" s="438"/>
      <c r="L132"/>
      <c r="M132"/>
      <c r="N132"/>
      <c r="O132"/>
      <c r="P132"/>
      <c r="Q132"/>
      <c r="R132"/>
    </row>
    <row r="133" spans="1:18" s="441" customFormat="1" ht="13.5" customHeight="1">
      <c r="A133"/>
      <c r="B133" s="438"/>
      <c r="C133" s="439"/>
      <c r="D133" s="438"/>
      <c r="E133" s="438"/>
      <c r="F133" s="438"/>
      <c r="G133" s="438"/>
      <c r="H133" s="438"/>
      <c r="I133" s="438"/>
      <c r="J133" s="438"/>
      <c r="K133" s="438"/>
      <c r="L133"/>
      <c r="M133"/>
      <c r="N133"/>
      <c r="O133"/>
      <c r="P133"/>
      <c r="Q133"/>
      <c r="R133"/>
    </row>
    <row r="134" spans="1:18" s="441" customFormat="1" ht="13.5" customHeight="1">
      <c r="A134"/>
      <c r="B134" s="438"/>
      <c r="C134" s="439"/>
      <c r="D134" s="438"/>
      <c r="E134" s="438"/>
      <c r="F134" s="438"/>
      <c r="G134" s="438"/>
      <c r="H134" s="438"/>
      <c r="I134" s="438"/>
      <c r="J134" s="438"/>
      <c r="K134" s="438"/>
      <c r="L134"/>
      <c r="M134"/>
      <c r="N134"/>
      <c r="O134"/>
      <c r="P134"/>
      <c r="Q134"/>
      <c r="R134"/>
    </row>
    <row r="135" spans="1:18" s="441" customFormat="1" ht="13.5" customHeight="1">
      <c r="A135"/>
      <c r="B135" s="438"/>
      <c r="C135" s="439"/>
      <c r="D135" s="438"/>
      <c r="E135" s="438"/>
      <c r="F135" s="438"/>
      <c r="G135" s="438"/>
      <c r="H135" s="438"/>
      <c r="I135" s="438"/>
      <c r="J135" s="438"/>
      <c r="K135" s="438"/>
      <c r="L135"/>
      <c r="M135"/>
      <c r="N135"/>
      <c r="O135"/>
      <c r="P135"/>
      <c r="Q135"/>
      <c r="R135"/>
    </row>
    <row r="136" spans="1:18" s="441" customFormat="1" ht="13.5" customHeight="1">
      <c r="A136"/>
      <c r="B136" s="438"/>
      <c r="C136" s="439"/>
      <c r="D136" s="438"/>
      <c r="E136" s="438"/>
      <c r="F136" s="438"/>
      <c r="G136" s="438"/>
      <c r="H136" s="438"/>
      <c r="I136" s="438"/>
      <c r="J136" s="438"/>
      <c r="K136" s="438"/>
      <c r="L136"/>
      <c r="M136"/>
      <c r="N136"/>
      <c r="O136"/>
      <c r="P136"/>
      <c r="Q136"/>
      <c r="R136"/>
    </row>
    <row r="137" spans="1:18" s="441" customFormat="1" ht="13.5" customHeight="1">
      <c r="A137"/>
      <c r="B137" s="438"/>
      <c r="C137" s="439"/>
      <c r="D137" s="438"/>
      <c r="E137" s="438"/>
      <c r="F137" s="438"/>
      <c r="G137" s="438"/>
      <c r="H137" s="438"/>
      <c r="I137" s="438"/>
      <c r="J137" s="438"/>
      <c r="K137" s="438"/>
      <c r="L137"/>
      <c r="M137"/>
      <c r="N137"/>
      <c r="O137"/>
      <c r="P137"/>
      <c r="Q137"/>
      <c r="R137"/>
    </row>
    <row r="138" spans="1:18" s="441" customFormat="1" ht="13.5" customHeight="1">
      <c r="A138"/>
      <c r="B138" s="438"/>
      <c r="C138" s="439"/>
      <c r="D138" s="438"/>
      <c r="E138" s="438"/>
      <c r="F138" s="438"/>
      <c r="G138" s="438"/>
      <c r="H138" s="438"/>
      <c r="I138" s="438"/>
      <c r="J138" s="438"/>
      <c r="K138" s="438"/>
      <c r="L138"/>
      <c r="M138"/>
      <c r="N138"/>
      <c r="O138"/>
      <c r="P138"/>
      <c r="Q138"/>
      <c r="R138"/>
    </row>
    <row r="139" spans="1:18" s="441" customFormat="1" ht="13.5" customHeight="1">
      <c r="A139"/>
      <c r="B139" s="438"/>
      <c r="C139" s="439"/>
      <c r="D139" s="438"/>
      <c r="E139" s="438"/>
      <c r="F139" s="438"/>
      <c r="G139" s="438"/>
      <c r="H139" s="438"/>
      <c r="I139" s="438"/>
      <c r="J139" s="438"/>
      <c r="K139" s="438"/>
      <c r="L139"/>
      <c r="M139"/>
      <c r="N139"/>
      <c r="O139"/>
      <c r="P139"/>
      <c r="Q139"/>
      <c r="R139"/>
    </row>
    <row r="140" spans="1:18" s="441" customFormat="1" ht="13.5" customHeight="1">
      <c r="A140"/>
      <c r="B140" s="438"/>
      <c r="C140" s="439"/>
      <c r="D140" s="438"/>
      <c r="E140" s="438"/>
      <c r="F140" s="438"/>
      <c r="G140" s="438"/>
      <c r="H140" s="438"/>
      <c r="I140" s="438"/>
      <c r="J140" s="438"/>
      <c r="K140" s="438"/>
      <c r="L140"/>
      <c r="M140"/>
      <c r="N140"/>
      <c r="O140"/>
      <c r="P140"/>
      <c r="Q140"/>
      <c r="R140"/>
    </row>
    <row r="141" spans="1:18" s="441" customFormat="1" ht="13.5" customHeight="1">
      <c r="A141"/>
      <c r="B141" s="438"/>
      <c r="C141" s="439"/>
      <c r="D141" s="438"/>
      <c r="E141" s="438"/>
      <c r="F141" s="438"/>
      <c r="G141" s="438"/>
      <c r="H141" s="438"/>
      <c r="I141" s="438"/>
      <c r="J141" s="438"/>
      <c r="K141" s="438"/>
      <c r="L141"/>
      <c r="M141"/>
      <c r="N141"/>
      <c r="O141"/>
      <c r="P141"/>
      <c r="Q141"/>
      <c r="R141"/>
    </row>
    <row r="142" spans="1:18" s="441" customFormat="1" ht="13.5" customHeight="1">
      <c r="A142"/>
      <c r="B142" s="438"/>
      <c r="C142" s="439"/>
      <c r="D142" s="438"/>
      <c r="E142" s="438"/>
      <c r="F142" s="438"/>
      <c r="G142" s="438"/>
      <c r="H142" s="438"/>
      <c r="I142" s="438"/>
      <c r="J142" s="438"/>
      <c r="K142" s="438"/>
      <c r="L142"/>
      <c r="M142"/>
      <c r="N142"/>
      <c r="O142"/>
      <c r="P142"/>
      <c r="Q142"/>
      <c r="R142"/>
    </row>
    <row r="143" spans="1:18" s="441" customFormat="1" ht="13.5" customHeight="1">
      <c r="A143"/>
      <c r="B143" s="438"/>
      <c r="C143" s="439"/>
      <c r="D143" s="438"/>
      <c r="E143" s="438"/>
      <c r="F143" s="438"/>
      <c r="G143" s="438"/>
      <c r="H143" s="438"/>
      <c r="I143" s="438"/>
      <c r="J143" s="438"/>
      <c r="K143" s="438"/>
      <c r="L143"/>
      <c r="M143"/>
      <c r="N143"/>
      <c r="O143"/>
      <c r="P143"/>
      <c r="Q143"/>
      <c r="R143"/>
    </row>
    <row r="144" spans="1:18" s="441" customFormat="1" ht="13.5" customHeight="1">
      <c r="A144"/>
      <c r="B144" s="438"/>
      <c r="C144" s="439"/>
      <c r="D144" s="438"/>
      <c r="E144" s="438"/>
      <c r="F144" s="438"/>
      <c r="G144" s="438"/>
      <c r="H144" s="438"/>
      <c r="I144" s="438"/>
      <c r="J144" s="438"/>
      <c r="K144" s="438"/>
      <c r="L144"/>
      <c r="M144"/>
      <c r="N144"/>
      <c r="O144"/>
      <c r="P144"/>
      <c r="Q144"/>
      <c r="R144"/>
    </row>
    <row r="145" spans="1:18" s="441" customFormat="1" ht="13.5" customHeight="1">
      <c r="A145"/>
      <c r="B145" s="438"/>
      <c r="C145" s="439"/>
      <c r="D145" s="438"/>
      <c r="E145" s="438"/>
      <c r="F145" s="438"/>
      <c r="G145" s="438"/>
      <c r="H145" s="438"/>
      <c r="I145" s="438"/>
      <c r="J145" s="438"/>
      <c r="K145" s="438"/>
      <c r="L145"/>
      <c r="M145"/>
      <c r="N145"/>
      <c r="O145"/>
      <c r="P145"/>
      <c r="Q145"/>
      <c r="R145"/>
    </row>
    <row r="146" spans="1:18" s="441" customFormat="1" ht="13.5" customHeight="1">
      <c r="A146"/>
      <c r="B146" s="438"/>
      <c r="C146" s="439"/>
      <c r="D146" s="438"/>
      <c r="E146" s="438"/>
      <c r="F146" s="438"/>
      <c r="G146" s="438"/>
      <c r="H146" s="438"/>
      <c r="I146" s="438"/>
      <c r="J146" s="438"/>
      <c r="K146" s="438"/>
      <c r="L146"/>
      <c r="M146"/>
      <c r="N146"/>
      <c r="O146"/>
      <c r="P146"/>
      <c r="Q146"/>
      <c r="R146"/>
    </row>
    <row r="147" spans="1:18" s="441" customFormat="1" ht="13.5" customHeight="1">
      <c r="A147"/>
      <c r="B147" s="438"/>
      <c r="C147" s="439"/>
      <c r="D147" s="438"/>
      <c r="E147" s="438"/>
      <c r="F147" s="438"/>
      <c r="G147" s="438"/>
      <c r="H147" s="438"/>
      <c r="I147" s="438"/>
      <c r="J147" s="438"/>
      <c r="K147" s="438"/>
      <c r="L147"/>
      <c r="M147"/>
      <c r="N147"/>
      <c r="O147"/>
      <c r="P147"/>
      <c r="Q147"/>
      <c r="R147"/>
    </row>
    <row r="148" spans="1:18" s="441" customFormat="1" ht="13.5" customHeight="1">
      <c r="A148"/>
      <c r="B148" s="438"/>
      <c r="C148" s="439"/>
      <c r="D148" s="438"/>
      <c r="E148" s="438"/>
      <c r="F148" s="438"/>
      <c r="G148" s="438"/>
      <c r="H148" s="438"/>
      <c r="I148" s="438"/>
      <c r="J148" s="438"/>
      <c r="K148" s="438"/>
      <c r="L148"/>
      <c r="M148"/>
      <c r="N148"/>
      <c r="O148"/>
      <c r="P148"/>
      <c r="Q148"/>
      <c r="R148"/>
    </row>
    <row r="149" spans="1:18" s="441" customFormat="1" ht="13.5" customHeight="1">
      <c r="A149"/>
      <c r="B149" s="438"/>
      <c r="C149" s="439"/>
      <c r="D149" s="438"/>
      <c r="E149" s="438"/>
      <c r="F149" s="438"/>
      <c r="G149" s="438"/>
      <c r="H149" s="438"/>
      <c r="I149" s="438"/>
      <c r="J149" s="438"/>
      <c r="K149" s="438"/>
      <c r="L149"/>
      <c r="M149"/>
      <c r="N149"/>
      <c r="O149"/>
      <c r="P149"/>
      <c r="Q149"/>
      <c r="R149"/>
    </row>
    <row r="150" spans="1:18" s="441" customFormat="1" ht="13.5" customHeight="1">
      <c r="A150"/>
      <c r="B150" s="438"/>
      <c r="C150" s="439"/>
      <c r="D150" s="438"/>
      <c r="E150" s="438"/>
      <c r="F150" s="438"/>
      <c r="G150" s="438"/>
      <c r="H150" s="438"/>
      <c r="I150" s="438"/>
      <c r="J150" s="438"/>
      <c r="K150" s="438"/>
      <c r="L150"/>
      <c r="M150"/>
      <c r="N150"/>
      <c r="O150"/>
      <c r="P150"/>
      <c r="Q150"/>
      <c r="R150"/>
    </row>
    <row r="151" spans="1:18" s="441" customFormat="1" ht="13.5" customHeight="1">
      <c r="A151"/>
      <c r="B151" s="438"/>
      <c r="C151" s="439"/>
      <c r="D151" s="438"/>
      <c r="E151" s="438"/>
      <c r="F151" s="438"/>
      <c r="G151" s="438"/>
      <c r="H151" s="438"/>
      <c r="I151" s="438"/>
      <c r="J151" s="438"/>
      <c r="K151" s="438"/>
      <c r="L151"/>
      <c r="M151"/>
      <c r="N151"/>
      <c r="O151"/>
      <c r="P151"/>
      <c r="Q151"/>
      <c r="R151"/>
    </row>
    <row r="152" spans="1:18" s="441" customFormat="1" ht="13.5" customHeight="1">
      <c r="A152"/>
      <c r="B152" s="438"/>
      <c r="C152" s="439"/>
      <c r="D152" s="438"/>
      <c r="E152" s="438"/>
      <c r="F152" s="438"/>
      <c r="G152" s="438"/>
      <c r="H152" s="438"/>
      <c r="I152" s="438"/>
      <c r="J152" s="438"/>
      <c r="K152" s="438"/>
      <c r="L152"/>
      <c r="M152"/>
      <c r="N152"/>
      <c r="O152"/>
      <c r="P152"/>
      <c r="Q152"/>
      <c r="R152"/>
    </row>
    <row r="153" spans="1:18" s="441" customFormat="1" ht="13.5" customHeight="1">
      <c r="A153"/>
      <c r="B153" s="438"/>
      <c r="C153" s="439"/>
      <c r="D153" s="438"/>
      <c r="E153" s="438"/>
      <c r="F153" s="438"/>
      <c r="G153" s="438"/>
      <c r="H153" s="438"/>
      <c r="I153" s="438"/>
      <c r="J153" s="438"/>
      <c r="K153" s="438"/>
      <c r="L153"/>
      <c r="M153"/>
      <c r="N153"/>
      <c r="O153"/>
      <c r="P153"/>
      <c r="Q153"/>
      <c r="R153"/>
    </row>
    <row r="154" spans="1:18" s="441" customFormat="1" ht="13.5" customHeight="1">
      <c r="A154"/>
      <c r="B154" s="438"/>
      <c r="C154" s="439"/>
      <c r="D154" s="438"/>
      <c r="E154" s="438"/>
      <c r="F154" s="438"/>
      <c r="G154" s="438"/>
      <c r="H154" s="438"/>
      <c r="I154" s="438"/>
      <c r="J154" s="438"/>
      <c r="K154" s="438"/>
      <c r="L154"/>
      <c r="M154"/>
      <c r="N154"/>
      <c r="O154"/>
      <c r="P154"/>
      <c r="Q154"/>
      <c r="R154"/>
    </row>
    <row r="155" spans="1:18" s="441" customFormat="1" ht="13.5" customHeight="1">
      <c r="A155"/>
      <c r="B155" s="438"/>
      <c r="C155" s="439"/>
      <c r="D155" s="438"/>
      <c r="E155" s="438"/>
      <c r="F155" s="438"/>
      <c r="G155" s="438"/>
      <c r="H155" s="438"/>
      <c r="I155" s="438"/>
      <c r="J155" s="438"/>
      <c r="K155" s="438"/>
      <c r="L155"/>
      <c r="M155"/>
      <c r="N155"/>
      <c r="O155"/>
      <c r="P155"/>
      <c r="Q155"/>
      <c r="R155"/>
    </row>
    <row r="156" spans="1:18" s="441" customFormat="1" ht="13.5" customHeight="1">
      <c r="A156"/>
      <c r="B156" s="438"/>
      <c r="C156" s="439"/>
      <c r="D156" s="438"/>
      <c r="E156" s="438"/>
      <c r="F156" s="438"/>
      <c r="G156" s="438"/>
      <c r="H156" s="438"/>
      <c r="I156" s="438"/>
      <c r="J156" s="438"/>
      <c r="K156" s="438"/>
      <c r="L156"/>
      <c r="M156"/>
      <c r="N156"/>
      <c r="O156"/>
      <c r="P156"/>
      <c r="Q156"/>
      <c r="R156"/>
    </row>
    <row r="157" spans="1:18" s="441" customFormat="1" ht="13.5" customHeight="1">
      <c r="A157"/>
      <c r="B157" s="438"/>
      <c r="C157" s="439"/>
      <c r="D157" s="438"/>
      <c r="E157" s="438"/>
      <c r="F157" s="438"/>
      <c r="G157" s="438"/>
      <c r="H157" s="438"/>
      <c r="I157" s="438"/>
      <c r="J157" s="438"/>
      <c r="K157" s="438"/>
      <c r="L157"/>
      <c r="M157"/>
      <c r="N157"/>
      <c r="O157"/>
      <c r="P157"/>
      <c r="Q157"/>
      <c r="R157"/>
    </row>
    <row r="158" spans="1:18" s="441" customFormat="1" ht="13.5" customHeight="1">
      <c r="A158"/>
      <c r="B158" s="438"/>
      <c r="C158" s="439"/>
      <c r="D158" s="438"/>
      <c r="E158" s="438"/>
      <c r="F158" s="438"/>
      <c r="G158" s="438"/>
      <c r="H158" s="438"/>
      <c r="I158" s="438"/>
      <c r="J158" s="438"/>
      <c r="K158" s="438"/>
      <c r="L158"/>
      <c r="M158"/>
      <c r="N158"/>
      <c r="O158"/>
      <c r="P158"/>
      <c r="Q158"/>
      <c r="R158"/>
    </row>
    <row r="159" spans="1:18" s="441" customFormat="1" ht="13.5" customHeight="1">
      <c r="A159"/>
      <c r="B159" s="438"/>
      <c r="C159" s="439"/>
      <c r="D159" s="438"/>
      <c r="E159" s="438"/>
      <c r="F159" s="438"/>
      <c r="G159" s="438"/>
      <c r="H159" s="438"/>
      <c r="I159" s="438"/>
      <c r="J159" s="438"/>
      <c r="K159" s="438"/>
      <c r="L159"/>
      <c r="M159"/>
      <c r="N159"/>
      <c r="O159"/>
      <c r="P159"/>
      <c r="Q159"/>
      <c r="R159"/>
    </row>
    <row r="160" spans="1:18" s="441" customFormat="1" ht="13.5" customHeight="1">
      <c r="A160"/>
      <c r="B160" s="438"/>
      <c r="C160" s="439"/>
      <c r="D160" s="438"/>
      <c r="E160" s="438"/>
      <c r="F160" s="438"/>
      <c r="G160" s="438"/>
      <c r="H160" s="438"/>
      <c r="I160" s="438"/>
      <c r="J160" s="438"/>
      <c r="K160" s="438"/>
      <c r="L160"/>
      <c r="M160"/>
      <c r="N160"/>
      <c r="O160"/>
      <c r="P160"/>
      <c r="Q160"/>
      <c r="R160"/>
    </row>
    <row r="161" spans="1:18" s="441" customFormat="1" ht="13.5" customHeight="1">
      <c r="A161"/>
      <c r="B161" s="438"/>
      <c r="C161" s="439"/>
      <c r="D161" s="438"/>
      <c r="E161" s="438"/>
      <c r="F161" s="438"/>
      <c r="G161" s="438"/>
      <c r="H161" s="438"/>
      <c r="I161" s="438"/>
      <c r="J161" s="438"/>
      <c r="K161" s="438"/>
      <c r="L161"/>
      <c r="M161"/>
      <c r="N161"/>
      <c r="O161"/>
      <c r="P161"/>
      <c r="Q161"/>
      <c r="R161"/>
    </row>
    <row r="162" spans="1:18" s="441" customFormat="1" ht="13.5" customHeight="1">
      <c r="A162"/>
      <c r="B162" s="438"/>
      <c r="C162" s="439"/>
      <c r="D162" s="438"/>
      <c r="E162" s="438"/>
      <c r="F162" s="438"/>
      <c r="G162" s="438"/>
      <c r="H162" s="438"/>
      <c r="I162" s="438"/>
      <c r="J162" s="438"/>
      <c r="K162" s="438"/>
      <c r="L162"/>
      <c r="M162"/>
      <c r="N162"/>
      <c r="O162"/>
      <c r="P162"/>
      <c r="Q162"/>
      <c r="R162"/>
    </row>
    <row r="163" spans="1:18" s="441" customFormat="1" ht="13.5" customHeight="1">
      <c r="A163"/>
      <c r="B163" s="438"/>
      <c r="C163" s="439"/>
      <c r="D163" s="438"/>
      <c r="E163" s="438"/>
      <c r="F163" s="438"/>
      <c r="G163" s="438"/>
      <c r="H163" s="438"/>
      <c r="I163" s="438"/>
      <c r="J163" s="438"/>
      <c r="K163" s="438"/>
      <c r="L163"/>
      <c r="M163"/>
      <c r="N163"/>
      <c r="O163"/>
      <c r="P163"/>
      <c r="Q163"/>
      <c r="R163"/>
    </row>
    <row r="164" spans="1:18" s="441" customFormat="1" ht="13.5" customHeight="1">
      <c r="A164"/>
      <c r="B164" s="438"/>
      <c r="C164" s="439"/>
      <c r="D164" s="438"/>
      <c r="E164" s="438"/>
      <c r="F164" s="438"/>
      <c r="G164" s="438"/>
      <c r="H164" s="438"/>
      <c r="I164" s="438"/>
      <c r="J164" s="438"/>
      <c r="K164" s="438"/>
      <c r="L164"/>
      <c r="M164"/>
      <c r="N164"/>
      <c r="O164"/>
      <c r="P164"/>
      <c r="Q164"/>
      <c r="R164"/>
    </row>
    <row r="165" spans="1:18" s="441" customFormat="1" ht="13.5" customHeight="1">
      <c r="A165"/>
      <c r="B165" s="438"/>
      <c r="C165" s="439"/>
      <c r="D165" s="438"/>
      <c r="E165" s="438"/>
      <c r="F165" s="438"/>
      <c r="G165" s="438"/>
      <c r="H165" s="438"/>
      <c r="I165" s="438"/>
      <c r="J165" s="438"/>
      <c r="K165" s="438"/>
      <c r="L165"/>
      <c r="M165"/>
      <c r="N165"/>
      <c r="O165"/>
      <c r="P165"/>
      <c r="Q165"/>
      <c r="R165"/>
    </row>
    <row r="166" spans="1:18" s="441" customFormat="1" ht="13.5" customHeight="1">
      <c r="A166"/>
      <c r="B166" s="438"/>
      <c r="C166" s="439"/>
      <c r="D166" s="438"/>
      <c r="E166" s="438"/>
      <c r="F166" s="438"/>
      <c r="G166" s="438"/>
      <c r="H166" s="438"/>
      <c r="I166" s="438"/>
      <c r="J166" s="438"/>
      <c r="K166" s="438"/>
      <c r="L166"/>
      <c r="M166"/>
      <c r="N166"/>
      <c r="O166"/>
      <c r="P166"/>
      <c r="Q166"/>
      <c r="R166"/>
    </row>
    <row r="167" spans="1:18" s="441" customFormat="1" ht="13.5" customHeight="1">
      <c r="A167"/>
      <c r="B167" s="438"/>
      <c r="C167" s="439"/>
      <c r="D167" s="438"/>
      <c r="E167" s="438"/>
      <c r="F167" s="438"/>
      <c r="G167" s="438"/>
      <c r="H167" s="438"/>
      <c r="I167" s="438"/>
      <c r="J167" s="438"/>
      <c r="K167" s="438"/>
      <c r="L167"/>
      <c r="M167"/>
      <c r="N167"/>
      <c r="O167"/>
      <c r="P167"/>
      <c r="Q167"/>
      <c r="R167"/>
    </row>
    <row r="168" spans="1:18" s="441" customFormat="1" ht="13.5" customHeight="1">
      <c r="A168"/>
      <c r="B168" s="438"/>
      <c r="C168" s="439"/>
      <c r="D168" s="438"/>
      <c r="E168" s="438"/>
      <c r="F168" s="438"/>
      <c r="G168" s="438"/>
      <c r="H168" s="438"/>
      <c r="I168" s="438"/>
      <c r="J168" s="438"/>
      <c r="K168" s="438"/>
      <c r="L168"/>
      <c r="M168"/>
      <c r="N168"/>
      <c r="O168"/>
      <c r="P168"/>
      <c r="Q168"/>
      <c r="R168"/>
    </row>
    <row r="169" spans="1:18" s="441" customFormat="1" ht="13.5" customHeight="1">
      <c r="A169"/>
      <c r="B169" s="438"/>
      <c r="C169" s="439"/>
      <c r="D169" s="438"/>
      <c r="E169" s="438"/>
      <c r="F169" s="438"/>
      <c r="G169" s="438"/>
      <c r="H169" s="438"/>
      <c r="I169" s="438"/>
      <c r="J169" s="438"/>
      <c r="K169" s="438"/>
      <c r="L169"/>
      <c r="M169"/>
      <c r="N169"/>
      <c r="O169"/>
      <c r="P169"/>
      <c r="Q169"/>
      <c r="R169"/>
    </row>
    <row r="170" spans="1:18" s="441" customFormat="1" ht="13.5" customHeight="1">
      <c r="A170"/>
      <c r="B170" s="438"/>
      <c r="C170" s="439"/>
      <c r="D170" s="438"/>
      <c r="E170" s="438"/>
      <c r="F170" s="438"/>
      <c r="G170" s="438"/>
      <c r="H170" s="438"/>
      <c r="I170" s="438"/>
      <c r="J170" s="438"/>
      <c r="K170" s="438"/>
      <c r="L170"/>
      <c r="M170"/>
      <c r="N170"/>
      <c r="O170"/>
      <c r="P170"/>
      <c r="Q170"/>
      <c r="R170"/>
    </row>
    <row r="171" spans="1:18" s="441" customFormat="1" ht="13.5" customHeight="1">
      <c r="A171"/>
      <c r="B171" s="438"/>
      <c r="C171" s="439"/>
      <c r="D171" s="438"/>
      <c r="E171" s="438"/>
      <c r="F171" s="438"/>
      <c r="G171" s="438"/>
      <c r="H171" s="438"/>
      <c r="I171" s="438"/>
      <c r="J171" s="438"/>
      <c r="K171" s="438"/>
      <c r="L171"/>
      <c r="M171"/>
      <c r="N171"/>
      <c r="O171"/>
      <c r="P171"/>
      <c r="Q171"/>
      <c r="R171"/>
    </row>
    <row r="172" spans="1:18" s="441" customFormat="1" ht="13.5" customHeight="1">
      <c r="A172"/>
      <c r="B172" s="438"/>
      <c r="C172" s="439"/>
      <c r="D172" s="438"/>
      <c r="E172" s="438"/>
      <c r="F172" s="438"/>
      <c r="G172" s="438"/>
      <c r="H172" s="438"/>
      <c r="I172" s="438"/>
      <c r="J172" s="438"/>
      <c r="K172" s="438"/>
      <c r="L172"/>
      <c r="M172"/>
      <c r="N172"/>
      <c r="O172"/>
      <c r="P172"/>
      <c r="Q172"/>
      <c r="R172"/>
    </row>
    <row r="173" spans="1:18" s="441" customFormat="1" ht="13.5" customHeight="1">
      <c r="A173"/>
      <c r="B173" s="438"/>
      <c r="C173" s="439"/>
      <c r="D173" s="438"/>
      <c r="E173" s="438"/>
      <c r="F173" s="438"/>
      <c r="G173" s="438"/>
      <c r="H173" s="438"/>
      <c r="I173" s="438"/>
      <c r="J173" s="438"/>
      <c r="K173" s="438"/>
      <c r="L173"/>
      <c r="M173"/>
      <c r="N173"/>
      <c r="O173"/>
      <c r="P173"/>
      <c r="Q173"/>
      <c r="R173"/>
    </row>
    <row r="174" spans="1:18" s="441" customFormat="1" ht="13.5" customHeight="1">
      <c r="A174"/>
      <c r="B174" s="438"/>
      <c r="C174" s="439"/>
      <c r="D174" s="438"/>
      <c r="E174" s="438"/>
      <c r="F174" s="438"/>
      <c r="G174" s="438"/>
      <c r="H174" s="438"/>
      <c r="I174" s="438"/>
      <c r="J174" s="438"/>
      <c r="K174" s="438"/>
      <c r="L174"/>
      <c r="M174"/>
      <c r="N174"/>
      <c r="O174"/>
      <c r="P174"/>
      <c r="Q174"/>
      <c r="R174"/>
    </row>
    <row r="175" spans="1:18" s="441" customFormat="1" ht="13.5" customHeight="1">
      <c r="A175"/>
      <c r="B175" s="438"/>
      <c r="C175" s="439"/>
      <c r="D175" s="438"/>
      <c r="E175" s="438"/>
      <c r="F175" s="438"/>
      <c r="G175" s="438"/>
      <c r="H175" s="438"/>
      <c r="I175" s="438"/>
      <c r="J175" s="438"/>
      <c r="K175" s="438"/>
      <c r="L175"/>
      <c r="M175"/>
      <c r="N175"/>
      <c r="O175"/>
      <c r="P175"/>
      <c r="Q175"/>
      <c r="R175"/>
    </row>
    <row r="176" spans="1:18" s="441" customFormat="1" ht="13.5" customHeight="1">
      <c r="A176"/>
      <c r="B176" s="438"/>
      <c r="C176" s="439"/>
      <c r="D176" s="438"/>
      <c r="E176" s="438"/>
      <c r="F176" s="438"/>
      <c r="G176" s="438"/>
      <c r="H176" s="438"/>
      <c r="I176" s="438"/>
      <c r="J176" s="438"/>
      <c r="K176" s="438"/>
      <c r="L176"/>
      <c r="M176"/>
      <c r="N176"/>
      <c r="O176"/>
      <c r="P176"/>
      <c r="Q176"/>
      <c r="R176"/>
    </row>
    <row r="177" spans="1:18" s="441" customFormat="1" ht="13.5" customHeight="1">
      <c r="A177"/>
      <c r="B177" s="438"/>
      <c r="C177" s="439"/>
      <c r="D177" s="438"/>
      <c r="E177" s="438"/>
      <c r="F177" s="438"/>
      <c r="G177" s="438"/>
      <c r="H177" s="438"/>
      <c r="I177" s="438"/>
      <c r="J177" s="438"/>
      <c r="K177" s="438"/>
      <c r="L177"/>
      <c r="M177"/>
      <c r="N177"/>
      <c r="O177"/>
      <c r="P177"/>
      <c r="Q177"/>
      <c r="R177"/>
    </row>
    <row r="178" spans="1:18" s="441" customFormat="1" ht="13.5" customHeight="1">
      <c r="A178"/>
      <c r="B178" s="438"/>
      <c r="C178" s="439"/>
      <c r="D178" s="438"/>
      <c r="E178" s="438"/>
      <c r="F178" s="438"/>
      <c r="G178" s="438"/>
      <c r="H178" s="438"/>
      <c r="I178" s="438"/>
      <c r="J178" s="438"/>
      <c r="K178" s="438"/>
      <c r="L178"/>
      <c r="M178"/>
      <c r="N178"/>
      <c r="O178"/>
      <c r="P178"/>
      <c r="Q178"/>
      <c r="R178"/>
    </row>
    <row r="179" spans="1:18" s="441" customFormat="1" ht="13.5" customHeight="1">
      <c r="A179"/>
      <c r="B179" s="438"/>
      <c r="C179" s="439"/>
      <c r="D179" s="438"/>
      <c r="E179" s="438"/>
      <c r="F179" s="438"/>
      <c r="G179" s="438"/>
      <c r="H179" s="438"/>
      <c r="I179" s="438"/>
      <c r="J179" s="438"/>
      <c r="K179" s="438"/>
      <c r="L179"/>
      <c r="M179"/>
      <c r="N179"/>
      <c r="O179"/>
      <c r="P179"/>
      <c r="Q179"/>
      <c r="R179"/>
    </row>
    <row r="180" spans="1:18" s="441" customFormat="1" ht="13.5" customHeight="1">
      <c r="A180"/>
      <c r="B180" s="438"/>
      <c r="C180" s="439"/>
      <c r="D180" s="438"/>
      <c r="E180" s="438"/>
      <c r="F180" s="438"/>
      <c r="G180" s="438"/>
      <c r="H180" s="438"/>
      <c r="I180" s="438"/>
      <c r="J180" s="438"/>
      <c r="K180" s="438"/>
      <c r="L180"/>
      <c r="M180"/>
      <c r="N180"/>
      <c r="O180"/>
      <c r="P180"/>
      <c r="Q180"/>
      <c r="R180"/>
    </row>
    <row r="181" spans="1:18" s="441" customFormat="1" ht="13.5" customHeight="1">
      <c r="A181"/>
      <c r="B181" s="438"/>
      <c r="C181" s="439"/>
      <c r="D181" s="438"/>
      <c r="E181" s="438"/>
      <c r="F181" s="438"/>
      <c r="G181" s="438"/>
      <c r="H181" s="438"/>
      <c r="I181" s="438"/>
      <c r="J181" s="438"/>
      <c r="K181" s="438"/>
      <c r="L181"/>
      <c r="M181"/>
      <c r="N181"/>
      <c r="O181"/>
      <c r="P181"/>
      <c r="Q181"/>
      <c r="R181"/>
    </row>
    <row r="182" spans="1:18" s="441" customFormat="1" ht="13.5" customHeight="1">
      <c r="A182"/>
      <c r="B182" s="438"/>
      <c r="C182" s="439"/>
      <c r="D182" s="438"/>
      <c r="E182" s="438"/>
      <c r="F182" s="438"/>
      <c r="G182" s="438"/>
      <c r="H182" s="438"/>
      <c r="I182" s="438"/>
      <c r="J182" s="438"/>
      <c r="K182" s="438"/>
      <c r="L182"/>
      <c r="M182"/>
      <c r="N182"/>
      <c r="O182"/>
      <c r="P182"/>
      <c r="Q182"/>
      <c r="R182"/>
    </row>
    <row r="183" spans="1:18" s="441" customFormat="1" ht="13.5" customHeight="1">
      <c r="A183"/>
      <c r="B183" s="438"/>
      <c r="C183" s="439"/>
      <c r="D183" s="438"/>
      <c r="E183" s="438"/>
      <c r="F183" s="438"/>
      <c r="G183" s="438"/>
      <c r="H183" s="438"/>
      <c r="I183" s="438"/>
      <c r="J183" s="438"/>
      <c r="K183" s="438"/>
      <c r="L183"/>
      <c r="M183"/>
      <c r="N183"/>
      <c r="O183"/>
      <c r="P183"/>
      <c r="Q183"/>
      <c r="R183"/>
    </row>
    <row r="184" spans="1:18" s="441" customFormat="1" ht="13.5" customHeight="1">
      <c r="A184"/>
      <c r="B184" s="438"/>
      <c r="C184" s="439"/>
      <c r="D184" s="438"/>
      <c r="E184" s="438"/>
      <c r="F184" s="438"/>
      <c r="G184" s="438"/>
      <c r="H184" s="438"/>
      <c r="I184" s="438"/>
      <c r="J184" s="438"/>
      <c r="K184" s="438"/>
      <c r="L184"/>
      <c r="M184"/>
      <c r="N184"/>
      <c r="O184"/>
      <c r="P184"/>
      <c r="Q184"/>
      <c r="R184"/>
    </row>
    <row r="185" spans="1:18" s="441" customFormat="1" ht="13.5" customHeight="1">
      <c r="A185"/>
      <c r="B185" s="438"/>
      <c r="C185" s="439"/>
      <c r="D185" s="438"/>
      <c r="E185" s="438"/>
      <c r="F185" s="438"/>
      <c r="G185" s="438"/>
      <c r="H185" s="438"/>
      <c r="I185" s="438"/>
      <c r="J185" s="438"/>
      <c r="K185" s="438"/>
      <c r="L185"/>
      <c r="M185"/>
      <c r="N185"/>
      <c r="O185"/>
      <c r="P185"/>
      <c r="Q185"/>
      <c r="R185"/>
    </row>
    <row r="186" spans="1:18" s="441" customFormat="1" ht="13.5" customHeight="1">
      <c r="A186"/>
      <c r="B186" s="438"/>
      <c r="C186" s="439"/>
      <c r="D186" s="438"/>
      <c r="E186" s="438"/>
      <c r="F186" s="438"/>
      <c r="G186" s="438"/>
      <c r="H186" s="438"/>
      <c r="I186" s="438"/>
      <c r="J186" s="438"/>
      <c r="K186" s="438"/>
      <c r="L186"/>
      <c r="M186"/>
      <c r="N186"/>
      <c r="O186"/>
      <c r="P186"/>
      <c r="Q186"/>
      <c r="R186"/>
    </row>
    <row r="187" spans="1:18" s="441" customFormat="1" ht="13.5" customHeight="1">
      <c r="A187"/>
      <c r="B187" s="438"/>
      <c r="C187" s="439"/>
      <c r="D187" s="438"/>
      <c r="E187" s="438"/>
      <c r="F187" s="438"/>
      <c r="G187" s="438"/>
      <c r="H187" s="438"/>
      <c r="I187" s="438"/>
      <c r="J187" s="438"/>
      <c r="K187" s="438"/>
      <c r="L187"/>
      <c r="M187"/>
      <c r="N187"/>
      <c r="O187"/>
      <c r="P187"/>
      <c r="Q187"/>
      <c r="R187"/>
    </row>
    <row r="188" spans="1:18" s="441" customFormat="1" ht="13.5" customHeight="1">
      <c r="A188"/>
      <c r="B188" s="438"/>
      <c r="C188" s="439"/>
      <c r="D188" s="438"/>
      <c r="E188" s="438"/>
      <c r="F188" s="438"/>
      <c r="G188" s="438"/>
      <c r="H188" s="438"/>
      <c r="I188" s="438"/>
      <c r="J188" s="438"/>
      <c r="K188" s="438"/>
      <c r="L188"/>
      <c r="M188"/>
      <c r="N188"/>
      <c r="O188"/>
      <c r="P188"/>
      <c r="Q188"/>
      <c r="R188"/>
    </row>
    <row r="189" spans="1:18" s="441" customFormat="1" ht="13.5" customHeight="1">
      <c r="A189"/>
      <c r="B189" s="438"/>
      <c r="C189" s="439"/>
      <c r="D189" s="438"/>
      <c r="E189" s="438"/>
      <c r="F189" s="438"/>
      <c r="G189" s="438"/>
      <c r="H189" s="438"/>
      <c r="I189" s="438"/>
      <c r="J189" s="438"/>
      <c r="K189" s="438"/>
      <c r="L189"/>
      <c r="M189"/>
      <c r="N189"/>
      <c r="O189"/>
      <c r="P189"/>
      <c r="Q189"/>
      <c r="R189"/>
    </row>
    <row r="190" spans="1:18" s="441" customFormat="1" ht="13.5" customHeight="1">
      <c r="A190"/>
      <c r="B190" s="438"/>
      <c r="C190" s="439"/>
      <c r="D190" s="438"/>
      <c r="E190" s="438"/>
      <c r="F190" s="438"/>
      <c r="G190" s="438"/>
      <c r="H190" s="438"/>
      <c r="I190" s="438"/>
      <c r="J190" s="438"/>
      <c r="K190" s="438"/>
      <c r="L190"/>
      <c r="M190"/>
      <c r="N190"/>
      <c r="O190"/>
      <c r="P190"/>
      <c r="Q190"/>
      <c r="R190"/>
    </row>
    <row r="191" spans="1:18" s="441" customFormat="1" ht="13.5" customHeight="1">
      <c r="A191"/>
      <c r="B191" s="438"/>
      <c r="C191" s="439"/>
      <c r="D191" s="438"/>
      <c r="E191" s="438"/>
      <c r="F191" s="438"/>
      <c r="G191" s="438"/>
      <c r="H191" s="438"/>
      <c r="I191" s="438"/>
      <c r="J191" s="438"/>
      <c r="K191" s="438"/>
      <c r="L191"/>
      <c r="M191"/>
      <c r="N191"/>
      <c r="O191"/>
      <c r="P191"/>
      <c r="Q191"/>
      <c r="R191"/>
    </row>
    <row r="192" spans="1:18" s="441" customFormat="1" ht="13.5" customHeight="1">
      <c r="A192"/>
      <c r="B192" s="438"/>
      <c r="C192" s="439"/>
      <c r="D192" s="438"/>
      <c r="E192" s="438"/>
      <c r="F192" s="438"/>
      <c r="G192" s="438"/>
      <c r="H192" s="438"/>
      <c r="I192" s="438"/>
      <c r="J192" s="438"/>
      <c r="K192" s="438"/>
      <c r="L192"/>
      <c r="M192"/>
      <c r="N192"/>
      <c r="O192"/>
      <c r="P192"/>
      <c r="Q192"/>
      <c r="R192"/>
    </row>
    <row r="193" spans="1:18" s="441" customFormat="1" ht="13.5" customHeight="1">
      <c r="A193"/>
      <c r="B193" s="438"/>
      <c r="C193" s="439"/>
      <c r="D193" s="438"/>
      <c r="E193" s="438"/>
      <c r="F193" s="438"/>
      <c r="G193" s="438"/>
      <c r="H193" s="438"/>
      <c r="I193" s="438"/>
      <c r="J193" s="438"/>
      <c r="K193" s="438"/>
      <c r="L193"/>
      <c r="M193"/>
      <c r="N193"/>
      <c r="O193"/>
      <c r="P193"/>
      <c r="Q193"/>
      <c r="R193"/>
    </row>
    <row r="194" spans="1:18" s="441" customFormat="1" ht="13.5" customHeight="1">
      <c r="A194"/>
      <c r="B194" s="438"/>
      <c r="C194" s="439"/>
      <c r="D194" s="438"/>
      <c r="E194" s="438"/>
      <c r="F194" s="438"/>
      <c r="G194" s="438"/>
      <c r="H194" s="438"/>
      <c r="I194" s="438"/>
      <c r="J194" s="438"/>
      <c r="K194" s="438"/>
      <c r="L194"/>
      <c r="M194"/>
      <c r="N194"/>
      <c r="O194"/>
      <c r="P194"/>
      <c r="Q194"/>
      <c r="R194"/>
    </row>
    <row r="195" spans="1:18" s="441" customFormat="1" ht="13.5" customHeight="1">
      <c r="A195"/>
      <c r="B195" s="438"/>
      <c r="C195" s="439"/>
      <c r="D195" s="438"/>
      <c r="E195" s="438"/>
      <c r="F195" s="438"/>
      <c r="G195" s="438"/>
      <c r="H195" s="438"/>
      <c r="I195" s="438"/>
      <c r="J195" s="438"/>
      <c r="K195" s="438"/>
      <c r="L195"/>
      <c r="M195"/>
      <c r="N195"/>
      <c r="O195"/>
      <c r="P195"/>
      <c r="Q195"/>
      <c r="R195"/>
    </row>
    <row r="196" spans="1:18" s="441" customFormat="1" ht="13.5" customHeight="1">
      <c r="A196"/>
      <c r="B196" s="438"/>
      <c r="C196" s="439"/>
      <c r="D196" s="438"/>
      <c r="E196" s="438"/>
      <c r="F196" s="438"/>
      <c r="G196" s="438"/>
      <c r="H196" s="438"/>
      <c r="I196" s="438"/>
      <c r="J196" s="438"/>
      <c r="K196" s="438"/>
      <c r="L196"/>
      <c r="M196"/>
      <c r="N196"/>
      <c r="O196"/>
      <c r="P196"/>
      <c r="Q196"/>
      <c r="R196"/>
    </row>
    <row r="197" spans="1:18" s="441" customFormat="1" ht="13.5" customHeight="1">
      <c r="A197"/>
      <c r="B197" s="438"/>
      <c r="C197" s="439"/>
      <c r="D197" s="438"/>
      <c r="E197" s="438"/>
      <c r="F197" s="438"/>
      <c r="G197" s="438"/>
      <c r="H197" s="438"/>
      <c r="I197" s="438"/>
      <c r="J197" s="438"/>
      <c r="K197" s="438"/>
      <c r="L197"/>
      <c r="M197"/>
      <c r="N197"/>
      <c r="O197"/>
      <c r="P197"/>
      <c r="Q197"/>
      <c r="R197"/>
    </row>
    <row r="198" spans="1:18" s="441" customFormat="1" ht="13.5" customHeight="1">
      <c r="A198"/>
      <c r="B198" s="438"/>
      <c r="C198" s="439"/>
      <c r="D198" s="438"/>
      <c r="E198" s="438"/>
      <c r="F198" s="438"/>
      <c r="G198" s="438"/>
      <c r="H198" s="438"/>
      <c r="I198" s="438"/>
      <c r="J198" s="438"/>
      <c r="K198" s="438"/>
      <c r="L198"/>
      <c r="M198"/>
      <c r="N198"/>
      <c r="O198"/>
      <c r="P198"/>
      <c r="Q198"/>
      <c r="R198"/>
    </row>
    <row r="199" spans="1:18" s="441" customFormat="1" ht="13.5" customHeight="1">
      <c r="A199"/>
      <c r="B199" s="438"/>
      <c r="C199" s="439"/>
      <c r="D199" s="438"/>
      <c r="E199" s="438"/>
      <c r="F199" s="438"/>
      <c r="G199" s="438"/>
      <c r="H199" s="438"/>
      <c r="I199" s="438"/>
      <c r="J199" s="438"/>
      <c r="K199" s="438"/>
      <c r="L199"/>
      <c r="M199"/>
      <c r="N199"/>
      <c r="O199"/>
      <c r="P199"/>
      <c r="Q199"/>
      <c r="R199"/>
    </row>
    <row r="200" spans="1:18" s="441" customFormat="1" ht="13.5" customHeight="1">
      <c r="A200"/>
      <c r="B200" s="438"/>
      <c r="C200" s="439"/>
      <c r="D200" s="438"/>
      <c r="E200" s="438"/>
      <c r="F200" s="438"/>
      <c r="G200" s="438"/>
      <c r="H200" s="438"/>
      <c r="I200" s="438"/>
      <c r="J200" s="438"/>
      <c r="K200" s="438"/>
      <c r="L200"/>
      <c r="M200"/>
      <c r="N200"/>
      <c r="O200"/>
      <c r="P200"/>
      <c r="Q200"/>
      <c r="R200"/>
    </row>
    <row r="201" spans="1:18" s="441" customFormat="1" ht="13.5" customHeight="1">
      <c r="A201"/>
      <c r="B201" s="438"/>
      <c r="C201" s="439"/>
      <c r="D201" s="438"/>
      <c r="E201" s="438"/>
      <c r="F201" s="438"/>
      <c r="G201" s="438"/>
      <c r="H201" s="438"/>
      <c r="I201" s="438"/>
      <c r="J201" s="438"/>
      <c r="K201" s="438"/>
      <c r="L201"/>
      <c r="M201"/>
      <c r="N201"/>
      <c r="O201"/>
      <c r="P201"/>
      <c r="Q201"/>
      <c r="R201"/>
    </row>
    <row r="202" spans="1:18" s="441" customFormat="1" ht="13.5" customHeight="1">
      <c r="A202"/>
      <c r="B202" s="438"/>
      <c r="C202" s="439"/>
      <c r="D202" s="438"/>
      <c r="E202" s="438"/>
      <c r="F202" s="438"/>
      <c r="G202" s="438"/>
      <c r="H202" s="438"/>
      <c r="I202" s="438"/>
      <c r="J202" s="438"/>
      <c r="K202" s="438"/>
      <c r="L202"/>
      <c r="M202"/>
      <c r="N202"/>
      <c r="O202"/>
      <c r="P202"/>
      <c r="Q202"/>
      <c r="R202"/>
    </row>
    <row r="203" spans="1:18" s="441" customFormat="1" ht="13.5" customHeight="1">
      <c r="A203"/>
      <c r="B203" s="438"/>
      <c r="C203" s="439"/>
      <c r="D203" s="438"/>
      <c r="E203" s="438"/>
      <c r="F203" s="438"/>
      <c r="G203" s="438"/>
      <c r="H203" s="438"/>
      <c r="I203" s="438"/>
      <c r="J203" s="438"/>
      <c r="K203" s="438"/>
      <c r="L203"/>
      <c r="M203"/>
      <c r="N203"/>
      <c r="O203"/>
      <c r="P203"/>
      <c r="Q203"/>
      <c r="R203"/>
    </row>
    <row r="204" spans="1:18" s="441" customFormat="1" ht="13.5" customHeight="1">
      <c r="A204"/>
      <c r="B204" s="438"/>
      <c r="C204" s="439"/>
      <c r="D204" s="438"/>
      <c r="E204" s="438"/>
      <c r="F204" s="438"/>
      <c r="G204" s="438"/>
      <c r="H204" s="438"/>
      <c r="I204" s="438"/>
      <c r="J204" s="438"/>
      <c r="K204" s="438"/>
      <c r="L204"/>
      <c r="M204"/>
      <c r="N204"/>
      <c r="O204"/>
      <c r="P204"/>
      <c r="Q204"/>
      <c r="R204"/>
    </row>
    <row r="205" spans="1:18" s="441" customFormat="1" ht="13.5" customHeight="1">
      <c r="A205"/>
      <c r="B205" s="438"/>
      <c r="C205" s="439"/>
      <c r="D205" s="438"/>
      <c r="E205" s="438"/>
      <c r="F205" s="438"/>
      <c r="G205" s="438"/>
      <c r="H205" s="438"/>
      <c r="I205" s="438"/>
      <c r="J205" s="438"/>
      <c r="K205" s="438"/>
      <c r="L205"/>
      <c r="M205"/>
      <c r="N205"/>
      <c r="O205"/>
      <c r="P205"/>
      <c r="Q205"/>
      <c r="R205"/>
    </row>
    <row r="206" spans="1:18" s="441" customFormat="1" ht="13.5" customHeight="1">
      <c r="A206"/>
      <c r="B206" s="438"/>
      <c r="C206" s="439"/>
      <c r="D206" s="438"/>
      <c r="E206" s="438"/>
      <c r="F206" s="438"/>
      <c r="G206" s="438"/>
      <c r="H206" s="438"/>
      <c r="I206" s="438"/>
      <c r="J206" s="438"/>
      <c r="K206" s="438"/>
      <c r="L206"/>
      <c r="M206"/>
      <c r="N206"/>
      <c r="O206"/>
      <c r="P206"/>
      <c r="Q206"/>
      <c r="R206"/>
    </row>
    <row r="207" spans="1:18" s="441" customFormat="1" ht="13.5" customHeight="1">
      <c r="A207"/>
      <c r="B207" s="438"/>
      <c r="C207" s="439"/>
      <c r="D207" s="438"/>
      <c r="E207" s="438"/>
      <c r="F207" s="438"/>
      <c r="G207" s="438"/>
      <c r="H207" s="438"/>
      <c r="I207" s="438"/>
      <c r="J207" s="438"/>
      <c r="K207" s="438"/>
      <c r="L207"/>
      <c r="M207"/>
      <c r="N207"/>
      <c r="O207"/>
      <c r="P207"/>
      <c r="Q207"/>
      <c r="R207"/>
    </row>
    <row r="208" spans="1:18" s="441" customFormat="1" ht="13.5" customHeight="1">
      <c r="A208"/>
      <c r="B208" s="438"/>
      <c r="C208" s="439"/>
      <c r="D208" s="438"/>
      <c r="E208" s="438"/>
      <c r="F208" s="438"/>
      <c r="G208" s="438"/>
      <c r="H208" s="438"/>
      <c r="I208" s="438"/>
      <c r="J208" s="438"/>
      <c r="K208" s="438"/>
      <c r="L208"/>
      <c r="M208"/>
      <c r="N208"/>
      <c r="O208"/>
      <c r="P208"/>
      <c r="Q208"/>
      <c r="R208"/>
    </row>
    <row r="209" spans="1:18" s="441" customFormat="1" ht="13.5" customHeight="1">
      <c r="A209"/>
      <c r="B209" s="438"/>
      <c r="C209" s="439"/>
      <c r="D209" s="438"/>
      <c r="E209" s="438"/>
      <c r="F209" s="438"/>
      <c r="G209" s="438"/>
      <c r="H209" s="438"/>
      <c r="I209" s="438"/>
      <c r="J209" s="438"/>
      <c r="K209" s="438"/>
      <c r="L209"/>
      <c r="M209"/>
      <c r="N209"/>
      <c r="O209"/>
      <c r="P209"/>
      <c r="Q209"/>
      <c r="R209"/>
    </row>
    <row r="210" spans="1:18" s="441" customFormat="1" ht="13.5" customHeight="1">
      <c r="A210"/>
      <c r="B210" s="438"/>
      <c r="C210" s="439"/>
      <c r="D210" s="438"/>
      <c r="E210" s="438"/>
      <c r="F210" s="438"/>
      <c r="G210" s="438"/>
      <c r="H210" s="438"/>
      <c r="I210" s="438"/>
      <c r="J210" s="438"/>
      <c r="K210" s="438"/>
      <c r="L210"/>
      <c r="M210"/>
      <c r="N210"/>
      <c r="O210"/>
      <c r="P210"/>
      <c r="Q210"/>
      <c r="R210"/>
    </row>
    <row r="211" spans="1:18" s="441" customFormat="1" ht="13.5" customHeight="1">
      <c r="A211"/>
      <c r="B211" s="438"/>
      <c r="C211" s="439"/>
      <c r="D211" s="438"/>
      <c r="E211" s="438"/>
      <c r="F211" s="438"/>
      <c r="G211" s="438"/>
      <c r="H211" s="438"/>
      <c r="I211" s="438"/>
      <c r="J211" s="438"/>
      <c r="K211" s="438"/>
      <c r="L211"/>
      <c r="M211"/>
      <c r="N211"/>
      <c r="O211"/>
      <c r="P211"/>
      <c r="Q211"/>
      <c r="R211"/>
    </row>
    <row r="212" spans="1:18" s="441" customFormat="1" ht="13.5" customHeight="1">
      <c r="A212"/>
      <c r="B212" s="438"/>
      <c r="C212" s="439"/>
      <c r="D212" s="438"/>
      <c r="E212" s="438"/>
      <c r="F212" s="438"/>
      <c r="G212" s="438"/>
      <c r="H212" s="438"/>
      <c r="I212" s="438"/>
      <c r="J212" s="438"/>
      <c r="K212" s="438"/>
      <c r="L212"/>
      <c r="M212"/>
      <c r="N212"/>
      <c r="O212"/>
      <c r="P212"/>
      <c r="Q212"/>
      <c r="R212"/>
    </row>
    <row r="213" spans="1:18" s="441" customFormat="1" ht="13.5" customHeight="1">
      <c r="A213"/>
      <c r="B213" s="438"/>
      <c r="C213" s="439"/>
      <c r="D213" s="438"/>
      <c r="E213" s="438"/>
      <c r="F213" s="438"/>
      <c r="G213" s="438"/>
      <c r="H213" s="438"/>
      <c r="I213" s="438"/>
      <c r="J213" s="438"/>
      <c r="K213" s="438"/>
      <c r="L213"/>
      <c r="M213"/>
      <c r="N213"/>
      <c r="O213"/>
      <c r="P213"/>
      <c r="Q213"/>
      <c r="R213"/>
    </row>
    <row r="214" spans="1:18" s="441" customFormat="1" ht="13.5" customHeight="1">
      <c r="A214"/>
      <c r="B214" s="438"/>
      <c r="C214" s="439"/>
      <c r="D214" s="438"/>
      <c r="E214" s="438"/>
      <c r="F214" s="438"/>
      <c r="G214" s="438"/>
      <c r="H214" s="438"/>
      <c r="I214" s="438"/>
      <c r="J214" s="438"/>
      <c r="K214" s="438"/>
      <c r="L214"/>
      <c r="M214"/>
      <c r="N214"/>
      <c r="O214"/>
      <c r="P214"/>
      <c r="Q214"/>
      <c r="R214"/>
    </row>
    <row r="215" spans="1:18" s="441" customFormat="1" ht="13.5" customHeight="1">
      <c r="A215"/>
      <c r="B215" s="438"/>
      <c r="C215" s="439"/>
      <c r="D215" s="438"/>
      <c r="E215" s="438"/>
      <c r="F215" s="438"/>
      <c r="G215" s="438"/>
      <c r="H215" s="438"/>
      <c r="I215" s="438"/>
      <c r="J215" s="438"/>
      <c r="K215" s="438"/>
      <c r="L215"/>
      <c r="M215"/>
      <c r="N215"/>
      <c r="O215"/>
      <c r="P215"/>
      <c r="Q215"/>
      <c r="R215"/>
    </row>
    <row r="216" spans="1:18" s="441" customFormat="1" ht="13.5" customHeight="1">
      <c r="A216"/>
      <c r="B216" s="438"/>
      <c r="C216" s="439"/>
      <c r="D216" s="438"/>
      <c r="E216" s="438"/>
      <c r="F216" s="438"/>
      <c r="G216" s="438"/>
      <c r="H216" s="438"/>
      <c r="I216" s="438"/>
      <c r="J216" s="438"/>
      <c r="K216" s="438"/>
      <c r="L216"/>
      <c r="M216"/>
      <c r="N216"/>
      <c r="O216"/>
      <c r="P216"/>
      <c r="Q216"/>
      <c r="R216"/>
    </row>
    <row r="217" spans="1:18" s="441" customFormat="1" ht="13.5" customHeight="1">
      <c r="A217"/>
      <c r="B217" s="438"/>
      <c r="C217" s="439"/>
      <c r="D217" s="438"/>
      <c r="E217" s="438"/>
      <c r="F217" s="438"/>
      <c r="G217" s="438"/>
      <c r="H217" s="438"/>
      <c r="I217" s="438"/>
      <c r="J217" s="438"/>
      <c r="K217" s="438"/>
      <c r="L217"/>
      <c r="M217"/>
      <c r="N217"/>
      <c r="O217"/>
      <c r="P217"/>
      <c r="Q217"/>
      <c r="R217"/>
    </row>
    <row r="218" spans="1:18" s="441" customFormat="1" ht="13.5" customHeight="1">
      <c r="A218"/>
      <c r="B218" s="438"/>
      <c r="C218" s="439"/>
      <c r="D218" s="438"/>
      <c r="E218" s="438"/>
      <c r="F218" s="438"/>
      <c r="G218" s="438"/>
      <c r="H218" s="438"/>
      <c r="I218" s="438"/>
      <c r="J218" s="438"/>
      <c r="K218" s="438"/>
      <c r="L218"/>
      <c r="M218"/>
      <c r="N218"/>
      <c r="O218"/>
      <c r="P218"/>
      <c r="Q218"/>
      <c r="R218"/>
    </row>
    <row r="219" spans="1:18" s="441" customFormat="1" ht="13.5" customHeight="1">
      <c r="A219"/>
      <c r="B219" s="438"/>
      <c r="C219" s="439"/>
      <c r="D219" s="438"/>
      <c r="E219" s="438"/>
      <c r="F219" s="438"/>
      <c r="G219" s="438"/>
      <c r="H219" s="438"/>
      <c r="I219" s="438"/>
      <c r="J219" s="438"/>
      <c r="K219" s="438"/>
      <c r="L219"/>
      <c r="M219"/>
      <c r="N219"/>
      <c r="O219"/>
      <c r="P219"/>
      <c r="Q219"/>
      <c r="R219"/>
    </row>
    <row r="220" spans="1:18" s="441" customFormat="1" ht="13.5" customHeight="1">
      <c r="A220"/>
      <c r="B220" s="438"/>
      <c r="C220" s="439"/>
      <c r="D220" s="438"/>
      <c r="E220" s="438"/>
      <c r="F220" s="438"/>
      <c r="G220" s="438"/>
      <c r="H220" s="438"/>
      <c r="I220" s="438"/>
      <c r="J220" s="438"/>
      <c r="K220" s="438"/>
      <c r="L220"/>
      <c r="M220"/>
      <c r="N220"/>
      <c r="O220"/>
      <c r="P220"/>
      <c r="Q220"/>
      <c r="R220"/>
    </row>
    <row r="221" spans="1:18" s="441" customFormat="1" ht="13.5" customHeight="1">
      <c r="A221"/>
      <c r="B221" s="438"/>
      <c r="C221" s="439"/>
      <c r="D221" s="438"/>
      <c r="E221" s="438"/>
      <c r="F221" s="438"/>
      <c r="G221" s="438"/>
      <c r="H221" s="438"/>
      <c r="I221" s="438"/>
      <c r="J221" s="438"/>
      <c r="K221" s="438"/>
      <c r="L221"/>
      <c r="M221"/>
      <c r="N221"/>
      <c r="O221"/>
      <c r="P221"/>
      <c r="Q221"/>
      <c r="R221"/>
    </row>
    <row r="222" spans="1:18" s="441" customFormat="1" ht="13.5" customHeight="1">
      <c r="A222"/>
      <c r="B222" s="438"/>
      <c r="C222" s="439"/>
      <c r="D222" s="438"/>
      <c r="E222" s="438"/>
      <c r="F222" s="438"/>
      <c r="G222" s="438"/>
      <c r="H222" s="438"/>
      <c r="I222" s="438"/>
      <c r="J222" s="438"/>
      <c r="K222" s="438"/>
      <c r="L222"/>
      <c r="M222"/>
      <c r="N222"/>
      <c r="O222"/>
      <c r="P222"/>
      <c r="Q222"/>
      <c r="R222"/>
    </row>
    <row r="223" spans="1:18" s="441" customFormat="1" ht="13.5" customHeight="1">
      <c r="A223"/>
      <c r="B223" s="438"/>
      <c r="C223" s="439"/>
      <c r="D223" s="438"/>
      <c r="E223" s="438"/>
      <c r="F223" s="438"/>
      <c r="G223" s="438"/>
      <c r="H223" s="438"/>
      <c r="I223" s="438"/>
      <c r="J223" s="438"/>
      <c r="K223" s="438"/>
      <c r="L223"/>
      <c r="M223"/>
      <c r="N223"/>
      <c r="O223"/>
      <c r="P223"/>
      <c r="Q223"/>
      <c r="R223"/>
    </row>
    <row r="224" spans="1:18" s="441" customFormat="1" ht="13.5" customHeight="1">
      <c r="A224"/>
      <c r="B224" s="438"/>
      <c r="C224" s="439"/>
      <c r="D224" s="438"/>
      <c r="E224" s="438"/>
      <c r="F224" s="438"/>
      <c r="G224" s="438"/>
      <c r="H224" s="438"/>
      <c r="I224" s="438"/>
      <c r="J224" s="438"/>
      <c r="K224" s="438"/>
      <c r="L224"/>
      <c r="M224"/>
      <c r="N224"/>
      <c r="O224"/>
      <c r="P224"/>
      <c r="Q224"/>
      <c r="R224"/>
    </row>
    <row r="225" spans="1:18" s="441" customFormat="1" ht="13.5" customHeight="1">
      <c r="A225"/>
      <c r="B225" s="438"/>
      <c r="C225" s="439"/>
      <c r="D225" s="438"/>
      <c r="E225" s="438"/>
      <c r="F225" s="438"/>
      <c r="G225" s="438"/>
      <c r="H225" s="438"/>
      <c r="I225" s="438"/>
      <c r="J225" s="438"/>
      <c r="K225" s="438"/>
      <c r="L225"/>
      <c r="M225"/>
      <c r="N225"/>
      <c r="O225"/>
      <c r="P225"/>
      <c r="Q225"/>
      <c r="R225"/>
    </row>
    <row r="226" spans="1:18" s="441" customFormat="1" ht="13.5" customHeight="1">
      <c r="A226"/>
      <c r="B226" s="438"/>
      <c r="C226" s="439"/>
      <c r="D226" s="438"/>
      <c r="E226" s="438"/>
      <c r="F226" s="438"/>
      <c r="G226" s="438"/>
      <c r="H226" s="438"/>
      <c r="I226" s="438"/>
      <c r="J226" s="438"/>
      <c r="K226" s="438"/>
      <c r="L226"/>
      <c r="M226"/>
      <c r="N226"/>
      <c r="O226"/>
      <c r="P226"/>
      <c r="Q226"/>
      <c r="R226"/>
    </row>
    <row r="227" spans="1:18" s="441" customFormat="1" ht="13.5" customHeight="1">
      <c r="A227"/>
      <c r="B227" s="438"/>
      <c r="C227" s="439"/>
      <c r="D227" s="438"/>
      <c r="E227" s="438"/>
      <c r="F227" s="438"/>
      <c r="G227" s="438"/>
      <c r="H227" s="438"/>
      <c r="I227" s="438"/>
      <c r="J227" s="438"/>
      <c r="K227" s="438"/>
      <c r="L227"/>
      <c r="M227"/>
      <c r="N227"/>
      <c r="O227"/>
      <c r="P227"/>
      <c r="Q227"/>
      <c r="R227"/>
    </row>
    <row r="228" spans="1:18" s="441" customFormat="1" ht="13.5" customHeight="1">
      <c r="A228"/>
      <c r="B228" s="438"/>
      <c r="C228" s="439"/>
      <c r="D228" s="438"/>
      <c r="E228" s="438"/>
      <c r="F228" s="438"/>
      <c r="G228" s="438"/>
      <c r="H228" s="438"/>
      <c r="I228" s="438"/>
      <c r="J228" s="438"/>
      <c r="K228" s="438"/>
      <c r="L228"/>
      <c r="M228"/>
      <c r="N228"/>
      <c r="O228"/>
      <c r="P228"/>
      <c r="Q228"/>
      <c r="R228"/>
    </row>
    <row r="229" spans="1:18" s="441" customFormat="1" ht="13.5" customHeight="1">
      <c r="A229"/>
      <c r="B229" s="438"/>
      <c r="C229" s="439"/>
      <c r="D229" s="438"/>
      <c r="E229" s="438"/>
      <c r="F229" s="438"/>
      <c r="G229" s="438"/>
      <c r="H229" s="438"/>
      <c r="I229" s="438"/>
      <c r="J229" s="438"/>
      <c r="K229" s="438"/>
      <c r="L229"/>
      <c r="M229"/>
      <c r="N229"/>
      <c r="O229"/>
      <c r="P229"/>
      <c r="Q229"/>
      <c r="R229"/>
    </row>
    <row r="230" spans="1:18" s="441" customFormat="1" ht="13.5" customHeight="1">
      <c r="A230"/>
      <c r="B230" s="438"/>
      <c r="C230" s="439"/>
      <c r="D230" s="438"/>
      <c r="E230" s="438"/>
      <c r="F230" s="438"/>
      <c r="G230" s="438"/>
      <c r="H230" s="438"/>
      <c r="I230" s="438"/>
      <c r="J230" s="438"/>
      <c r="K230" s="438"/>
      <c r="L230"/>
      <c r="M230"/>
      <c r="N230"/>
      <c r="O230"/>
      <c r="P230"/>
      <c r="Q230"/>
      <c r="R230"/>
    </row>
    <row r="231" spans="1:18" s="441" customFormat="1" ht="13.5" customHeight="1">
      <c r="A231"/>
      <c r="B231" s="438"/>
      <c r="C231" s="439"/>
      <c r="D231" s="438"/>
      <c r="E231" s="438"/>
      <c r="F231" s="438"/>
      <c r="G231" s="438"/>
      <c r="H231" s="438"/>
      <c r="I231" s="438"/>
      <c r="J231" s="438"/>
      <c r="K231" s="438"/>
      <c r="L231"/>
      <c r="M231"/>
      <c r="N231"/>
      <c r="O231"/>
      <c r="P231"/>
      <c r="Q231"/>
      <c r="R231"/>
    </row>
    <row r="232" spans="1:18" s="441" customFormat="1" ht="13.5" customHeight="1">
      <c r="A232"/>
      <c r="B232" s="438"/>
      <c r="C232" s="439"/>
      <c r="D232" s="438"/>
      <c r="E232" s="438"/>
      <c r="F232" s="438"/>
      <c r="G232" s="438"/>
      <c r="H232" s="438"/>
      <c r="I232" s="438"/>
      <c r="J232" s="438"/>
      <c r="K232" s="438"/>
      <c r="L232"/>
      <c r="M232"/>
      <c r="N232"/>
      <c r="O232"/>
      <c r="P232"/>
      <c r="Q232"/>
      <c r="R232"/>
    </row>
    <row r="233" spans="1:18" s="441" customFormat="1" ht="13.5" customHeight="1">
      <c r="A233"/>
      <c r="B233" s="438"/>
      <c r="C233" s="439"/>
      <c r="D233" s="438"/>
      <c r="E233" s="438"/>
      <c r="F233" s="438"/>
      <c r="G233" s="438"/>
      <c r="H233" s="438"/>
      <c r="I233" s="438"/>
      <c r="J233" s="438"/>
      <c r="K233" s="438"/>
      <c r="L233"/>
      <c r="M233"/>
      <c r="N233"/>
      <c r="O233"/>
      <c r="P233"/>
      <c r="Q233"/>
      <c r="R233"/>
    </row>
    <row r="234" spans="1:18" s="441" customFormat="1" ht="13.5" customHeight="1">
      <c r="A234"/>
      <c r="B234" s="438"/>
      <c r="C234" s="439"/>
      <c r="D234" s="438"/>
      <c r="E234" s="438"/>
      <c r="F234" s="438"/>
      <c r="G234" s="438"/>
      <c r="H234" s="438"/>
      <c r="I234" s="438"/>
      <c r="J234" s="438"/>
      <c r="K234" s="438"/>
      <c r="L234"/>
      <c r="M234"/>
      <c r="N234"/>
      <c r="O234"/>
      <c r="P234"/>
      <c r="Q234"/>
      <c r="R234"/>
    </row>
    <row r="235" spans="1:18" s="441" customFormat="1" ht="13.5" customHeight="1">
      <c r="A235"/>
      <c r="B235" s="438"/>
      <c r="C235" s="439"/>
      <c r="D235" s="438"/>
      <c r="E235" s="438"/>
      <c r="F235" s="438"/>
      <c r="G235" s="438"/>
      <c r="H235" s="438"/>
      <c r="I235" s="438"/>
      <c r="J235" s="438"/>
      <c r="K235" s="438"/>
      <c r="L235"/>
      <c r="M235"/>
      <c r="N235"/>
      <c r="O235"/>
      <c r="P235"/>
      <c r="Q235"/>
      <c r="R235"/>
    </row>
    <row r="236" spans="1:18" s="441" customFormat="1" ht="13.5" customHeight="1">
      <c r="A236"/>
      <c r="B236" s="438"/>
      <c r="C236" s="439"/>
      <c r="D236" s="438"/>
      <c r="E236" s="438"/>
      <c r="F236" s="438"/>
      <c r="G236" s="438"/>
      <c r="H236" s="438"/>
      <c r="I236" s="438"/>
      <c r="J236" s="438"/>
      <c r="K236" s="438"/>
      <c r="L236"/>
      <c r="M236"/>
      <c r="N236"/>
      <c r="O236"/>
      <c r="P236"/>
      <c r="Q236"/>
      <c r="R236"/>
    </row>
    <row r="237" spans="1:18" s="441" customFormat="1" ht="13.5" customHeight="1">
      <c r="A237"/>
      <c r="B237" s="438"/>
      <c r="C237" s="439"/>
      <c r="D237" s="438"/>
      <c r="E237" s="438"/>
      <c r="F237" s="438"/>
      <c r="G237" s="438"/>
      <c r="H237" s="438"/>
      <c r="I237" s="438"/>
      <c r="J237" s="438"/>
      <c r="K237" s="438"/>
      <c r="L237"/>
      <c r="M237"/>
      <c r="N237"/>
      <c r="O237"/>
      <c r="P237"/>
      <c r="Q237"/>
      <c r="R237"/>
    </row>
    <row r="238" spans="1:18" s="441" customFormat="1" ht="13.5" customHeight="1">
      <c r="A238"/>
      <c r="B238" s="438"/>
      <c r="C238" s="439"/>
      <c r="D238" s="438"/>
      <c r="E238" s="438"/>
      <c r="F238" s="438"/>
      <c r="G238" s="438"/>
      <c r="H238" s="438"/>
      <c r="I238" s="438"/>
      <c r="J238" s="438"/>
      <c r="K238" s="438"/>
      <c r="L238"/>
      <c r="M238"/>
      <c r="N238"/>
      <c r="O238"/>
      <c r="P238"/>
      <c r="Q238"/>
      <c r="R238"/>
    </row>
    <row r="239" spans="1:18" s="441" customFormat="1" ht="13.5" customHeight="1">
      <c r="A239"/>
      <c r="B239" s="438"/>
      <c r="C239" s="439"/>
      <c r="D239" s="438"/>
      <c r="E239" s="438"/>
      <c r="F239" s="438"/>
      <c r="G239" s="438"/>
      <c r="H239" s="438"/>
      <c r="I239" s="438"/>
      <c r="J239" s="438"/>
      <c r="K239" s="438"/>
      <c r="L239"/>
      <c r="M239"/>
      <c r="N239"/>
      <c r="O239"/>
      <c r="P239"/>
      <c r="Q239"/>
      <c r="R239"/>
    </row>
    <row r="240" spans="1:18" s="441" customFormat="1" ht="13.5" customHeight="1">
      <c r="A240"/>
      <c r="B240" s="438"/>
      <c r="C240" s="439"/>
      <c r="D240" s="438"/>
      <c r="E240" s="438"/>
      <c r="F240" s="438"/>
      <c r="G240" s="438"/>
      <c r="H240" s="438"/>
      <c r="I240" s="438"/>
      <c r="J240" s="438"/>
      <c r="K240" s="438"/>
      <c r="L240"/>
      <c r="M240"/>
      <c r="N240"/>
      <c r="O240"/>
      <c r="P240"/>
      <c r="Q240"/>
      <c r="R240"/>
    </row>
    <row r="241" spans="1:18" s="441" customFormat="1" ht="13.5" customHeight="1">
      <c r="A241"/>
      <c r="B241" s="438"/>
      <c r="C241" s="439"/>
      <c r="D241" s="438"/>
      <c r="E241" s="438"/>
      <c r="F241" s="438"/>
      <c r="G241" s="438"/>
      <c r="H241" s="438"/>
      <c r="I241" s="438"/>
      <c r="J241" s="438"/>
      <c r="K241" s="438"/>
      <c r="L241"/>
      <c r="M241"/>
      <c r="N241"/>
      <c r="O241"/>
      <c r="P241"/>
      <c r="Q241"/>
      <c r="R241"/>
    </row>
    <row r="242" spans="1:18" s="441" customFormat="1" ht="13.5" customHeight="1">
      <c r="A242"/>
      <c r="B242" s="438"/>
      <c r="C242" s="439"/>
      <c r="D242" s="438"/>
      <c r="E242" s="438"/>
      <c r="F242" s="438"/>
      <c r="G242" s="438"/>
      <c r="H242" s="438"/>
      <c r="I242" s="438"/>
      <c r="J242" s="438"/>
      <c r="K242" s="438"/>
      <c r="L242"/>
      <c r="M242"/>
      <c r="N242"/>
      <c r="O242"/>
      <c r="P242"/>
      <c r="Q242"/>
      <c r="R242"/>
    </row>
    <row r="243" spans="1:18" s="441" customFormat="1" ht="13.5" customHeight="1">
      <c r="A243"/>
      <c r="B243" s="438"/>
      <c r="C243" s="439"/>
      <c r="D243" s="438"/>
      <c r="E243" s="438"/>
      <c r="F243" s="438"/>
      <c r="G243" s="438"/>
      <c r="H243" s="438"/>
      <c r="I243" s="438"/>
      <c r="J243" s="438"/>
      <c r="K243" s="438"/>
      <c r="L243"/>
      <c r="M243"/>
      <c r="N243"/>
      <c r="O243"/>
      <c r="P243"/>
      <c r="Q243"/>
      <c r="R243"/>
    </row>
    <row r="244" spans="1:18" s="441" customFormat="1" ht="13.5" customHeight="1">
      <c r="A244"/>
      <c r="B244" s="438"/>
      <c r="C244" s="439"/>
      <c r="D244" s="438"/>
      <c r="E244" s="438"/>
      <c r="F244" s="438"/>
      <c r="G244" s="438"/>
      <c r="H244" s="438"/>
      <c r="I244" s="438"/>
      <c r="J244" s="438"/>
      <c r="K244" s="438"/>
      <c r="L244"/>
      <c r="M244"/>
      <c r="N244"/>
      <c r="O244"/>
      <c r="P244"/>
      <c r="Q244"/>
      <c r="R244"/>
    </row>
    <row r="245" spans="1:18" s="441" customFormat="1" ht="13.5" customHeight="1">
      <c r="A245"/>
      <c r="B245" s="438"/>
      <c r="C245" s="439"/>
      <c r="D245" s="438"/>
      <c r="E245" s="438"/>
      <c r="F245" s="438"/>
      <c r="G245" s="438"/>
      <c r="H245" s="438"/>
      <c r="I245" s="438"/>
      <c r="J245" s="438"/>
      <c r="K245" s="438"/>
      <c r="L245"/>
      <c r="M245"/>
      <c r="N245"/>
      <c r="O245"/>
      <c r="P245"/>
      <c r="Q245"/>
      <c r="R245"/>
    </row>
    <row r="246" spans="1:18" s="441" customFormat="1" ht="13.5" customHeight="1">
      <c r="A246"/>
      <c r="B246" s="438"/>
      <c r="C246" s="439"/>
      <c r="D246" s="438"/>
      <c r="E246" s="438"/>
      <c r="F246" s="438"/>
      <c r="G246" s="438"/>
      <c r="H246" s="438"/>
      <c r="I246" s="438"/>
      <c r="J246" s="438"/>
      <c r="K246" s="438"/>
      <c r="L246"/>
      <c r="M246"/>
      <c r="N246"/>
      <c r="O246"/>
      <c r="P246"/>
      <c r="Q246"/>
      <c r="R246"/>
    </row>
    <row r="247" spans="1:18" s="441" customFormat="1" ht="13.5" customHeight="1">
      <c r="A247"/>
      <c r="B247" s="438"/>
      <c r="C247" s="439"/>
      <c r="D247" s="438"/>
      <c r="E247" s="438"/>
      <c r="F247" s="438"/>
      <c r="G247" s="438"/>
      <c r="H247" s="438"/>
      <c r="I247" s="438"/>
      <c r="J247" s="438"/>
      <c r="K247" s="438"/>
      <c r="L247"/>
      <c r="M247"/>
      <c r="N247"/>
      <c r="O247"/>
      <c r="P247"/>
      <c r="Q247"/>
      <c r="R247"/>
    </row>
    <row r="248" spans="1:18" s="441" customFormat="1" ht="13.5" customHeight="1">
      <c r="A248"/>
      <c r="B248" s="438"/>
      <c r="C248" s="439"/>
      <c r="D248" s="438"/>
      <c r="E248" s="438"/>
      <c r="F248" s="438"/>
      <c r="G248" s="438"/>
      <c r="H248" s="438"/>
      <c r="I248" s="438"/>
      <c r="J248" s="438"/>
      <c r="K248" s="438"/>
      <c r="L248"/>
      <c r="M248"/>
      <c r="N248"/>
      <c r="O248"/>
      <c r="P248"/>
      <c r="Q248"/>
      <c r="R248"/>
    </row>
    <row r="249" spans="1:18" s="441" customFormat="1" ht="13.5" customHeight="1">
      <c r="A249"/>
      <c r="B249" s="438"/>
      <c r="C249" s="439"/>
      <c r="D249" s="438"/>
      <c r="E249" s="438"/>
      <c r="F249" s="438"/>
      <c r="G249" s="438"/>
      <c r="H249" s="438"/>
      <c r="I249" s="438"/>
      <c r="J249" s="438"/>
      <c r="K249" s="438"/>
      <c r="L249"/>
      <c r="M249"/>
      <c r="N249"/>
      <c r="O249"/>
      <c r="P249"/>
      <c r="Q249"/>
      <c r="R249"/>
    </row>
    <row r="250" spans="1:18" s="441" customFormat="1" ht="13.5" customHeight="1">
      <c r="A250"/>
      <c r="B250" s="438"/>
      <c r="C250" s="439"/>
      <c r="D250" s="438"/>
      <c r="E250" s="438"/>
      <c r="F250" s="438"/>
      <c r="G250" s="438"/>
      <c r="H250" s="438"/>
      <c r="I250" s="438"/>
      <c r="J250" s="438"/>
      <c r="K250" s="438"/>
      <c r="L250"/>
      <c r="M250"/>
      <c r="N250"/>
      <c r="O250"/>
      <c r="P250"/>
      <c r="Q250"/>
      <c r="R250"/>
    </row>
    <row r="251" spans="1:18" s="441" customFormat="1" ht="13.5" customHeight="1">
      <c r="A251"/>
      <c r="B251" s="438"/>
      <c r="C251" s="439"/>
      <c r="D251" s="438"/>
      <c r="E251" s="438"/>
      <c r="F251" s="438"/>
      <c r="G251" s="438"/>
      <c r="H251" s="438"/>
      <c r="I251" s="438"/>
      <c r="J251" s="438"/>
      <c r="K251" s="438"/>
      <c r="L251"/>
      <c r="M251"/>
      <c r="N251"/>
      <c r="O251"/>
      <c r="P251"/>
      <c r="Q251"/>
      <c r="R251"/>
    </row>
    <row r="252" spans="1:18" s="441" customFormat="1" ht="13.5" customHeight="1">
      <c r="A252"/>
      <c r="B252" s="438"/>
      <c r="C252" s="439"/>
      <c r="D252" s="438"/>
      <c r="E252" s="438"/>
      <c r="F252" s="438"/>
      <c r="G252" s="438"/>
      <c r="H252" s="438"/>
      <c r="I252" s="438"/>
      <c r="J252" s="438"/>
      <c r="K252" s="438"/>
      <c r="L252"/>
      <c r="M252"/>
      <c r="N252"/>
      <c r="O252"/>
      <c r="P252"/>
      <c r="Q252"/>
      <c r="R252"/>
    </row>
    <row r="253" spans="1:18" s="441" customFormat="1" ht="13.5" customHeight="1">
      <c r="A253"/>
      <c r="B253" s="438"/>
      <c r="C253" s="439"/>
      <c r="D253" s="438"/>
      <c r="E253" s="438"/>
      <c r="F253" s="438"/>
      <c r="G253" s="438"/>
      <c r="H253" s="438"/>
      <c r="I253" s="438"/>
      <c r="J253" s="438"/>
      <c r="K253" s="438"/>
      <c r="L253"/>
      <c r="M253"/>
      <c r="N253"/>
      <c r="O253"/>
      <c r="P253"/>
      <c r="Q253"/>
      <c r="R253"/>
    </row>
    <row r="254" spans="1:18" s="441" customFormat="1" ht="13.5" customHeight="1">
      <c r="A254"/>
      <c r="B254" s="438"/>
      <c r="C254" s="439"/>
      <c r="D254" s="438"/>
      <c r="E254" s="438"/>
      <c r="F254" s="438"/>
      <c r="G254" s="438"/>
      <c r="H254" s="438"/>
      <c r="I254" s="438"/>
      <c r="J254" s="438"/>
      <c r="K254" s="438"/>
      <c r="L254"/>
      <c r="M254"/>
      <c r="N254"/>
      <c r="O254"/>
      <c r="P254"/>
      <c r="Q254"/>
      <c r="R254"/>
    </row>
    <row r="255" spans="1:18" s="441" customFormat="1" ht="13.5" customHeight="1">
      <c r="A255"/>
      <c r="B255" s="438"/>
      <c r="C255" s="439"/>
      <c r="D255" s="438"/>
      <c r="E255" s="438"/>
      <c r="F255" s="438"/>
      <c r="G255" s="438"/>
      <c r="H255" s="438"/>
      <c r="I255" s="438"/>
      <c r="J255" s="438"/>
      <c r="K255" s="438"/>
      <c r="L255"/>
      <c r="M255"/>
      <c r="N255"/>
      <c r="O255"/>
      <c r="P255"/>
      <c r="Q255"/>
      <c r="R255"/>
    </row>
    <row r="256" spans="1:18" s="441" customFormat="1" ht="13.5" customHeight="1">
      <c r="A256"/>
      <c r="B256" s="438"/>
      <c r="C256" s="439"/>
      <c r="D256" s="438"/>
      <c r="E256" s="438"/>
      <c r="F256" s="438"/>
      <c r="G256" s="438"/>
      <c r="H256" s="438"/>
      <c r="I256" s="438"/>
      <c r="J256" s="438"/>
      <c r="K256" s="438"/>
      <c r="L256"/>
      <c r="M256"/>
      <c r="N256"/>
      <c r="O256"/>
      <c r="P256"/>
      <c r="Q256"/>
      <c r="R256"/>
    </row>
    <row r="257" spans="1:18" s="441" customFormat="1" ht="13.5" customHeight="1">
      <c r="A257"/>
      <c r="B257" s="438"/>
      <c r="C257" s="439"/>
      <c r="D257" s="438"/>
      <c r="E257" s="438"/>
      <c r="F257" s="438"/>
      <c r="G257" s="438"/>
      <c r="H257" s="438"/>
      <c r="I257" s="438"/>
      <c r="J257" s="438"/>
      <c r="K257" s="438"/>
      <c r="L257"/>
      <c r="M257"/>
      <c r="N257"/>
      <c r="O257"/>
      <c r="P257"/>
      <c r="Q257"/>
      <c r="R257"/>
    </row>
    <row r="258" spans="1:18" s="441" customFormat="1" ht="13.5" customHeight="1">
      <c r="A258"/>
      <c r="B258" s="438"/>
      <c r="C258" s="439"/>
      <c r="D258" s="438"/>
      <c r="E258" s="438"/>
      <c r="F258" s="438"/>
      <c r="G258" s="438"/>
      <c r="H258" s="438"/>
      <c r="I258" s="438"/>
      <c r="J258" s="438"/>
      <c r="K258" s="438"/>
      <c r="L258"/>
      <c r="M258"/>
      <c r="N258"/>
      <c r="O258"/>
      <c r="P258"/>
      <c r="Q258"/>
      <c r="R258"/>
    </row>
    <row r="259" spans="1:18" s="441" customFormat="1" ht="13.5" customHeight="1">
      <c r="A259"/>
      <c r="B259" s="438"/>
      <c r="C259" s="439"/>
      <c r="D259" s="438"/>
      <c r="E259" s="438"/>
      <c r="F259" s="438"/>
      <c r="G259" s="438"/>
      <c r="H259" s="438"/>
      <c r="I259" s="438"/>
      <c r="J259" s="438"/>
      <c r="K259" s="438"/>
      <c r="L259"/>
      <c r="M259"/>
      <c r="N259"/>
      <c r="O259"/>
      <c r="P259"/>
      <c r="Q259"/>
      <c r="R259"/>
    </row>
    <row r="260" spans="1:18" s="441" customFormat="1" ht="13.5" customHeight="1">
      <c r="A260"/>
      <c r="B260" s="438"/>
      <c r="C260" s="439"/>
      <c r="D260" s="438"/>
      <c r="E260" s="438"/>
      <c r="F260" s="438"/>
      <c r="G260" s="438"/>
      <c r="H260" s="438"/>
      <c r="I260" s="438"/>
      <c r="J260" s="438"/>
      <c r="K260" s="438"/>
      <c r="L260"/>
      <c r="M260"/>
      <c r="N260"/>
      <c r="O260"/>
      <c r="P260"/>
      <c r="Q260"/>
      <c r="R260"/>
    </row>
    <row r="261" spans="1:18" s="441" customFormat="1" ht="13.5" customHeight="1">
      <c r="A261"/>
      <c r="B261" s="438"/>
      <c r="C261" s="439"/>
      <c r="D261" s="438"/>
      <c r="E261" s="438"/>
      <c r="F261" s="438"/>
      <c r="G261" s="438"/>
      <c r="H261" s="438"/>
      <c r="I261" s="438"/>
      <c r="J261" s="438"/>
      <c r="K261" s="438"/>
      <c r="L261"/>
      <c r="M261"/>
      <c r="N261"/>
      <c r="O261"/>
      <c r="P261"/>
      <c r="Q261"/>
      <c r="R261"/>
    </row>
    <row r="262" spans="1:18" s="441" customFormat="1" ht="13.5" customHeight="1">
      <c r="A262"/>
      <c r="B262" s="438"/>
      <c r="C262" s="439"/>
      <c r="D262" s="438"/>
      <c r="E262" s="438"/>
      <c r="F262" s="438"/>
      <c r="G262" s="438"/>
      <c r="H262" s="438"/>
      <c r="I262" s="438"/>
      <c r="J262" s="438"/>
      <c r="K262" s="438"/>
      <c r="L262"/>
      <c r="M262"/>
      <c r="N262"/>
      <c r="O262"/>
      <c r="P262"/>
      <c r="Q262"/>
      <c r="R262"/>
    </row>
    <row r="263" spans="1:18" s="441" customFormat="1" ht="13.5" customHeight="1">
      <c r="A263"/>
      <c r="B263" s="438"/>
      <c r="C263" s="439"/>
      <c r="D263" s="438"/>
      <c r="E263" s="438"/>
      <c r="F263" s="438"/>
      <c r="G263" s="438"/>
      <c r="H263" s="438"/>
      <c r="I263" s="438"/>
      <c r="J263" s="438"/>
      <c r="K263" s="438"/>
      <c r="L263"/>
      <c r="M263"/>
      <c r="N263"/>
      <c r="O263"/>
      <c r="P263"/>
      <c r="Q263"/>
      <c r="R263"/>
    </row>
    <row r="264" spans="1:18" s="441" customFormat="1" ht="13.5" customHeight="1">
      <c r="A264"/>
      <c r="B264" s="438"/>
      <c r="C264" s="439"/>
      <c r="D264" s="438"/>
      <c r="E264" s="438"/>
      <c r="F264" s="438"/>
      <c r="G264" s="438"/>
      <c r="H264" s="438"/>
      <c r="I264" s="438"/>
      <c r="J264" s="438"/>
      <c r="K264" s="438"/>
      <c r="L264"/>
      <c r="M264"/>
      <c r="N264"/>
      <c r="O264"/>
      <c r="P264"/>
      <c r="Q264"/>
      <c r="R264"/>
    </row>
    <row r="265" spans="1:18" s="441" customFormat="1" ht="13.5" customHeight="1">
      <c r="A265"/>
      <c r="B265" s="438"/>
      <c r="C265" s="439"/>
      <c r="D265" s="438"/>
      <c r="E265" s="438"/>
      <c r="F265" s="438"/>
      <c r="G265" s="438"/>
      <c r="H265" s="438"/>
      <c r="I265" s="438"/>
      <c r="J265" s="438"/>
      <c r="K265" s="438"/>
      <c r="L265"/>
      <c r="M265"/>
      <c r="N265"/>
      <c r="O265"/>
      <c r="P265"/>
      <c r="Q265"/>
      <c r="R265"/>
    </row>
    <row r="266" spans="1:18" s="441" customFormat="1" ht="13.5" customHeight="1">
      <c r="A266"/>
      <c r="B266" s="438"/>
      <c r="C266" s="439"/>
      <c r="D266" s="438"/>
      <c r="E266" s="438"/>
      <c r="F266" s="438"/>
      <c r="G266" s="438"/>
      <c r="H266" s="438"/>
      <c r="I266" s="438"/>
      <c r="J266" s="438"/>
      <c r="K266" s="438"/>
      <c r="L266"/>
      <c r="M266"/>
      <c r="N266"/>
      <c r="O266"/>
      <c r="P266"/>
      <c r="Q266"/>
      <c r="R266"/>
    </row>
    <row r="267" spans="1:18" s="441" customFormat="1" ht="13.5" customHeight="1">
      <c r="A267"/>
      <c r="B267" s="438"/>
      <c r="C267" s="439"/>
      <c r="D267" s="438"/>
      <c r="E267" s="438"/>
      <c r="F267" s="438"/>
      <c r="G267" s="438"/>
      <c r="H267" s="438"/>
      <c r="I267" s="438"/>
      <c r="J267" s="438"/>
      <c r="K267" s="438"/>
      <c r="L267"/>
      <c r="M267"/>
      <c r="N267"/>
      <c r="O267"/>
      <c r="P267"/>
      <c r="Q267"/>
      <c r="R267"/>
    </row>
    <row r="268" spans="1:18" s="441" customFormat="1" ht="13.5" customHeight="1">
      <c r="A268"/>
      <c r="B268" s="438"/>
      <c r="C268" s="439"/>
      <c r="D268" s="438"/>
      <c r="E268" s="438"/>
      <c r="F268" s="438"/>
      <c r="G268" s="438"/>
      <c r="H268" s="438"/>
      <c r="I268" s="438"/>
      <c r="J268" s="438"/>
      <c r="K268" s="438"/>
      <c r="L268"/>
      <c r="M268"/>
      <c r="N268"/>
      <c r="O268"/>
      <c r="P268"/>
      <c r="Q268"/>
      <c r="R268"/>
    </row>
    <row r="269" spans="1:18" s="441" customFormat="1" ht="13.5" customHeight="1">
      <c r="A269"/>
      <c r="B269" s="438"/>
      <c r="C269" s="439"/>
      <c r="D269" s="438"/>
      <c r="E269" s="438"/>
      <c r="F269" s="438"/>
      <c r="G269" s="438"/>
      <c r="H269" s="438"/>
      <c r="I269" s="438"/>
      <c r="J269" s="438"/>
      <c r="K269" s="438"/>
      <c r="L269"/>
      <c r="M269"/>
      <c r="N269"/>
      <c r="O269"/>
      <c r="P269"/>
      <c r="Q269"/>
      <c r="R269"/>
    </row>
    <row r="270" spans="1:18" s="441" customFormat="1" ht="13.5" customHeight="1">
      <c r="A270"/>
      <c r="B270" s="438"/>
      <c r="C270" s="439"/>
      <c r="D270" s="438"/>
      <c r="E270" s="438"/>
      <c r="F270" s="438"/>
      <c r="G270" s="438"/>
      <c r="H270" s="438"/>
      <c r="I270" s="438"/>
      <c r="J270" s="438"/>
      <c r="K270" s="438"/>
      <c r="L270"/>
      <c r="M270"/>
      <c r="N270"/>
      <c r="O270"/>
      <c r="P270"/>
      <c r="Q270"/>
      <c r="R270"/>
    </row>
    <row r="271" spans="1:18" s="441" customFormat="1" ht="13.5" customHeight="1">
      <c r="A271"/>
      <c r="B271" s="438"/>
      <c r="C271" s="439"/>
      <c r="D271" s="438"/>
      <c r="E271" s="438"/>
      <c r="F271" s="438"/>
      <c r="G271" s="438"/>
      <c r="H271" s="438"/>
      <c r="I271" s="438"/>
      <c r="J271" s="438"/>
      <c r="K271" s="438"/>
      <c r="L271"/>
      <c r="M271"/>
      <c r="N271"/>
      <c r="O271"/>
      <c r="P271"/>
      <c r="Q271"/>
      <c r="R271"/>
    </row>
    <row r="272" spans="1:18" s="441" customFormat="1" ht="13.5" customHeight="1">
      <c r="A272"/>
      <c r="B272" s="438"/>
      <c r="C272" s="439"/>
      <c r="D272" s="438"/>
      <c r="E272" s="438"/>
      <c r="F272" s="438"/>
      <c r="G272" s="438"/>
      <c r="H272" s="438"/>
      <c r="I272" s="438"/>
      <c r="J272" s="438"/>
      <c r="K272" s="438"/>
      <c r="L272"/>
      <c r="M272"/>
      <c r="N272"/>
      <c r="O272"/>
      <c r="P272"/>
      <c r="Q272"/>
      <c r="R272"/>
    </row>
    <row r="273" spans="1:18" s="441" customFormat="1" ht="13.5" customHeight="1">
      <c r="A273"/>
      <c r="B273" s="438"/>
      <c r="C273" s="439"/>
      <c r="D273" s="438"/>
      <c r="E273" s="438"/>
      <c r="F273" s="438"/>
      <c r="G273" s="438"/>
      <c r="H273" s="438"/>
      <c r="I273" s="438"/>
      <c r="J273" s="438"/>
      <c r="K273" s="438"/>
      <c r="L273"/>
      <c r="M273"/>
      <c r="N273"/>
      <c r="O273"/>
      <c r="P273"/>
      <c r="Q273"/>
      <c r="R273"/>
    </row>
    <row r="274" spans="1:18" s="441" customFormat="1" ht="13.5" customHeight="1">
      <c r="A274"/>
      <c r="B274" s="438"/>
      <c r="C274" s="439"/>
      <c r="D274" s="438"/>
      <c r="E274" s="438"/>
      <c r="F274" s="438"/>
      <c r="G274" s="438"/>
      <c r="H274" s="438"/>
      <c r="I274" s="438"/>
      <c r="J274" s="438"/>
      <c r="K274" s="438"/>
      <c r="L274"/>
      <c r="M274"/>
      <c r="N274"/>
      <c r="O274"/>
      <c r="P274"/>
      <c r="Q274"/>
      <c r="R274"/>
    </row>
    <row r="275" spans="1:18" s="441" customFormat="1" ht="13.5" customHeight="1">
      <c r="A275"/>
      <c r="B275" s="438"/>
      <c r="C275" s="439"/>
      <c r="D275" s="438"/>
      <c r="E275" s="438"/>
      <c r="F275" s="438"/>
      <c r="G275" s="438"/>
      <c r="H275" s="438"/>
      <c r="I275" s="438"/>
      <c r="J275" s="438"/>
      <c r="K275" s="438"/>
      <c r="L275"/>
      <c r="M275"/>
      <c r="N275"/>
      <c r="O275"/>
      <c r="P275"/>
      <c r="Q275"/>
      <c r="R275"/>
    </row>
    <row r="276" spans="1:18" s="441" customFormat="1" ht="13.5" customHeight="1">
      <c r="A276"/>
      <c r="B276" s="438"/>
      <c r="C276" s="439"/>
      <c r="D276" s="438"/>
      <c r="E276" s="438"/>
      <c r="F276" s="438"/>
      <c r="G276" s="438"/>
      <c r="H276" s="438"/>
      <c r="I276" s="438"/>
      <c r="J276" s="438"/>
      <c r="K276" s="438"/>
      <c r="L276"/>
      <c r="M276"/>
      <c r="N276"/>
      <c r="O276"/>
      <c r="P276"/>
      <c r="Q276"/>
      <c r="R276"/>
    </row>
    <row r="277" spans="1:18" s="441" customFormat="1" ht="13.5" customHeight="1">
      <c r="A277"/>
      <c r="B277" s="438"/>
      <c r="C277" s="439"/>
      <c r="D277" s="438"/>
      <c r="E277" s="438"/>
      <c r="F277" s="438"/>
      <c r="G277" s="438"/>
      <c r="H277" s="438"/>
      <c r="I277" s="438"/>
      <c r="J277" s="438"/>
      <c r="K277" s="438"/>
      <c r="L277"/>
      <c r="M277"/>
      <c r="N277"/>
      <c r="O277"/>
      <c r="P277"/>
      <c r="Q277"/>
      <c r="R277"/>
    </row>
    <row r="278" spans="1:18" s="441" customFormat="1" ht="13.5" customHeight="1">
      <c r="A278"/>
      <c r="B278" s="438"/>
      <c r="C278" s="439"/>
      <c r="D278" s="438"/>
      <c r="E278" s="438"/>
      <c r="F278" s="438"/>
      <c r="G278" s="438"/>
      <c r="H278" s="438"/>
      <c r="I278" s="438"/>
      <c r="J278" s="438"/>
      <c r="K278" s="438"/>
      <c r="L278"/>
      <c r="M278"/>
      <c r="N278"/>
      <c r="O278"/>
      <c r="P278"/>
      <c r="Q278"/>
      <c r="R278"/>
    </row>
    <row r="279" spans="1:18" s="441" customFormat="1" ht="13.5" customHeight="1">
      <c r="A279"/>
      <c r="B279" s="438"/>
      <c r="C279" s="439"/>
      <c r="D279" s="438"/>
      <c r="E279" s="438"/>
      <c r="F279" s="438"/>
      <c r="G279" s="438"/>
      <c r="H279" s="438"/>
      <c r="I279" s="438"/>
      <c r="J279" s="438"/>
      <c r="K279" s="438"/>
      <c r="L279"/>
      <c r="M279"/>
      <c r="N279"/>
      <c r="O279"/>
      <c r="P279"/>
      <c r="Q279"/>
      <c r="R279"/>
    </row>
    <row r="280" spans="1:18" s="441" customFormat="1" ht="13.5" customHeight="1">
      <c r="A280"/>
      <c r="B280" s="438"/>
      <c r="C280" s="439"/>
      <c r="D280" s="438"/>
      <c r="E280" s="438"/>
      <c r="F280" s="438"/>
      <c r="G280" s="438"/>
      <c r="H280" s="438"/>
      <c r="I280" s="438"/>
      <c r="J280" s="438"/>
      <c r="K280" s="438"/>
      <c r="L280"/>
      <c r="M280"/>
      <c r="N280"/>
      <c r="O280"/>
      <c r="P280"/>
      <c r="Q280"/>
      <c r="R280"/>
    </row>
    <row r="281" spans="1:18" s="441" customFormat="1" ht="13.5" customHeight="1">
      <c r="A281"/>
      <c r="B281" s="438"/>
      <c r="C281" s="439"/>
      <c r="D281" s="438"/>
      <c r="E281" s="438"/>
      <c r="F281" s="438"/>
      <c r="G281" s="438"/>
      <c r="H281" s="438"/>
      <c r="I281" s="438"/>
      <c r="J281" s="438"/>
      <c r="K281" s="438"/>
      <c r="L281"/>
      <c r="M281"/>
      <c r="N281"/>
      <c r="O281"/>
      <c r="P281"/>
      <c r="Q281"/>
      <c r="R281"/>
    </row>
    <row r="282" spans="1:18" s="441" customFormat="1" ht="13.5" customHeight="1">
      <c r="A282"/>
      <c r="B282" s="438"/>
      <c r="C282" s="439"/>
      <c r="D282" s="438"/>
      <c r="E282" s="438"/>
      <c r="F282" s="438"/>
      <c r="G282" s="438"/>
      <c r="H282" s="438"/>
      <c r="I282" s="438"/>
      <c r="J282" s="438"/>
      <c r="K282" s="438"/>
      <c r="L282"/>
      <c r="M282"/>
      <c r="N282"/>
      <c r="O282"/>
      <c r="P282"/>
      <c r="Q282"/>
      <c r="R282"/>
    </row>
    <row r="283" spans="1:18" s="441" customFormat="1" ht="13.5" customHeight="1">
      <c r="A283"/>
      <c r="B283" s="438"/>
      <c r="C283" s="439"/>
      <c r="D283" s="438"/>
      <c r="E283" s="438"/>
      <c r="F283" s="438"/>
      <c r="G283" s="438"/>
      <c r="H283" s="438"/>
      <c r="I283" s="438"/>
      <c r="J283" s="438"/>
      <c r="K283" s="438"/>
      <c r="L283"/>
      <c r="M283"/>
      <c r="N283"/>
      <c r="O283"/>
      <c r="P283"/>
      <c r="Q283"/>
      <c r="R283"/>
    </row>
    <row r="284" spans="1:18" s="441" customFormat="1" ht="13.5" customHeight="1">
      <c r="A284"/>
      <c r="B284" s="438"/>
      <c r="C284" s="439"/>
      <c r="D284" s="438"/>
      <c r="E284" s="438"/>
      <c r="F284" s="438"/>
      <c r="G284" s="438"/>
      <c r="H284" s="438"/>
      <c r="I284" s="438"/>
      <c r="J284" s="438"/>
      <c r="K284" s="438"/>
      <c r="L284"/>
      <c r="M284"/>
      <c r="N284"/>
      <c r="O284"/>
      <c r="P284"/>
      <c r="Q284"/>
      <c r="R284"/>
    </row>
    <row r="285" spans="1:18" s="441" customFormat="1" ht="13.5" customHeight="1">
      <c r="A285"/>
      <c r="B285" s="438"/>
      <c r="C285" s="439"/>
      <c r="D285" s="438"/>
      <c r="E285" s="438"/>
      <c r="F285" s="438"/>
      <c r="G285" s="438"/>
      <c r="H285" s="438"/>
      <c r="I285" s="438"/>
      <c r="J285" s="438"/>
      <c r="K285" s="438"/>
      <c r="L285"/>
      <c r="M285"/>
      <c r="N285"/>
      <c r="O285"/>
      <c r="P285"/>
      <c r="Q285"/>
      <c r="R285"/>
    </row>
    <row r="286" spans="1:18" s="441" customFormat="1" ht="13.5" customHeight="1">
      <c r="A286"/>
      <c r="B286" s="438"/>
      <c r="C286" s="439"/>
      <c r="D286" s="438"/>
      <c r="E286" s="438"/>
      <c r="F286" s="438"/>
      <c r="G286" s="438"/>
      <c r="H286" s="438"/>
      <c r="I286" s="438"/>
      <c r="J286" s="438"/>
      <c r="K286" s="438"/>
      <c r="L286"/>
      <c r="M286"/>
      <c r="N286"/>
      <c r="O286"/>
      <c r="P286"/>
      <c r="Q286"/>
      <c r="R286"/>
    </row>
    <row r="287" spans="1:18" s="441" customFormat="1" ht="13.5" customHeight="1">
      <c r="A287"/>
      <c r="B287" s="438"/>
      <c r="C287" s="439"/>
      <c r="D287" s="438"/>
      <c r="E287" s="438"/>
      <c r="F287" s="438"/>
      <c r="G287" s="438"/>
      <c r="H287" s="438"/>
      <c r="I287" s="438"/>
      <c r="J287" s="438"/>
      <c r="K287" s="438"/>
      <c r="L287"/>
      <c r="M287"/>
      <c r="N287"/>
      <c r="O287"/>
      <c r="P287"/>
      <c r="Q287"/>
      <c r="R287"/>
    </row>
    <row r="288" spans="1:18" s="441" customFormat="1" ht="13.5" customHeight="1">
      <c r="A288"/>
      <c r="B288" s="438"/>
      <c r="C288" s="439"/>
      <c r="D288" s="438"/>
      <c r="E288" s="438"/>
      <c r="F288" s="438"/>
      <c r="G288" s="438"/>
      <c r="H288" s="438"/>
      <c r="I288" s="438"/>
      <c r="J288" s="438"/>
      <c r="K288" s="438"/>
      <c r="L288"/>
      <c r="M288"/>
      <c r="N288"/>
      <c r="O288"/>
      <c r="P288"/>
      <c r="Q288"/>
      <c r="R288"/>
    </row>
    <row r="289" spans="1:18" s="441" customFormat="1" ht="13.5" customHeight="1">
      <c r="A289"/>
      <c r="B289" s="438"/>
      <c r="C289" s="439"/>
      <c r="D289" s="438"/>
      <c r="E289" s="438"/>
      <c r="F289" s="438"/>
      <c r="G289" s="438"/>
      <c r="H289" s="438"/>
      <c r="I289" s="438"/>
      <c r="J289" s="438"/>
      <c r="K289" s="438"/>
      <c r="L289"/>
      <c r="M289"/>
      <c r="N289"/>
      <c r="O289"/>
      <c r="P289"/>
      <c r="Q289"/>
      <c r="R289"/>
    </row>
    <row r="290" spans="1:18" s="441" customFormat="1" ht="13.5" customHeight="1">
      <c r="A290"/>
      <c r="B290" s="438"/>
      <c r="C290" s="439"/>
      <c r="D290" s="438"/>
      <c r="E290" s="438"/>
      <c r="F290" s="438"/>
      <c r="G290" s="438"/>
      <c r="H290" s="438"/>
      <c r="I290" s="438"/>
      <c r="J290" s="438"/>
      <c r="K290" s="438"/>
      <c r="L290"/>
      <c r="M290"/>
      <c r="N290"/>
      <c r="O290"/>
      <c r="P290"/>
      <c r="Q290"/>
      <c r="R290"/>
    </row>
    <row r="291" spans="1:18" s="441" customFormat="1" ht="13.5" customHeight="1">
      <c r="A291"/>
      <c r="B291" s="438"/>
      <c r="C291" s="439"/>
      <c r="D291" s="438"/>
      <c r="E291" s="438"/>
      <c r="F291" s="438"/>
      <c r="G291" s="438"/>
      <c r="H291" s="438"/>
      <c r="I291" s="438"/>
      <c r="J291" s="438"/>
      <c r="K291" s="438"/>
      <c r="L291"/>
      <c r="M291"/>
      <c r="N291"/>
      <c r="O291"/>
      <c r="P291"/>
      <c r="Q291"/>
      <c r="R291"/>
    </row>
    <row r="292" spans="1:18" s="441" customFormat="1" ht="13.5" customHeight="1">
      <c r="A292"/>
      <c r="B292" s="438"/>
      <c r="C292" s="439"/>
      <c r="D292" s="438"/>
      <c r="E292" s="438"/>
      <c r="F292" s="438"/>
      <c r="G292" s="438"/>
      <c r="H292" s="438"/>
      <c r="I292" s="438"/>
      <c r="J292" s="438"/>
      <c r="K292" s="438"/>
      <c r="L292"/>
      <c r="M292"/>
      <c r="N292"/>
      <c r="O292"/>
      <c r="P292"/>
      <c r="Q292"/>
      <c r="R292"/>
    </row>
    <row r="293" spans="1:18" s="441" customFormat="1" ht="13.5" customHeight="1">
      <c r="A293"/>
      <c r="B293" s="438"/>
      <c r="C293" s="439"/>
      <c r="D293" s="438"/>
      <c r="E293" s="438"/>
      <c r="F293" s="438"/>
      <c r="G293" s="438"/>
      <c r="H293" s="438"/>
      <c r="I293" s="438"/>
      <c r="J293" s="438"/>
      <c r="K293" s="438"/>
      <c r="L293"/>
      <c r="M293"/>
      <c r="N293"/>
      <c r="O293"/>
      <c r="P293"/>
      <c r="Q293"/>
      <c r="R293"/>
    </row>
    <row r="294" spans="1:18" s="441" customFormat="1" ht="13.5" customHeight="1">
      <c r="A294"/>
      <c r="B294" s="438"/>
      <c r="C294" s="439"/>
      <c r="D294" s="438"/>
      <c r="E294" s="438"/>
      <c r="F294" s="438"/>
      <c r="G294" s="438"/>
      <c r="H294" s="438"/>
      <c r="I294" s="438"/>
      <c r="J294" s="438"/>
      <c r="K294" s="438"/>
      <c r="L294"/>
      <c r="M294"/>
      <c r="N294"/>
      <c r="O294"/>
      <c r="P294"/>
      <c r="Q294"/>
      <c r="R294"/>
    </row>
    <row r="295" spans="1:18" s="441" customFormat="1" ht="13.5" customHeight="1">
      <c r="A295"/>
      <c r="B295" s="438"/>
      <c r="C295" s="439"/>
      <c r="D295" s="438"/>
      <c r="E295" s="438"/>
      <c r="F295" s="438"/>
      <c r="G295" s="438"/>
      <c r="H295" s="438"/>
      <c r="I295" s="438"/>
      <c r="J295" s="438"/>
      <c r="K295" s="438"/>
      <c r="L295"/>
      <c r="M295"/>
      <c r="N295"/>
      <c r="O295"/>
      <c r="P295"/>
      <c r="Q295"/>
      <c r="R295"/>
    </row>
    <row r="296" spans="1:18" s="441" customFormat="1" ht="13.5" customHeight="1">
      <c r="A296"/>
      <c r="B296" s="438"/>
      <c r="C296" s="439"/>
      <c r="D296" s="438"/>
      <c r="E296" s="438"/>
      <c r="F296" s="438"/>
      <c r="G296" s="438"/>
      <c r="H296" s="438"/>
      <c r="I296" s="438"/>
      <c r="J296" s="438"/>
      <c r="K296" s="438"/>
      <c r="L296"/>
      <c r="M296"/>
      <c r="N296"/>
      <c r="O296"/>
      <c r="P296"/>
      <c r="Q296"/>
      <c r="R296"/>
    </row>
    <row r="297" spans="1:18" s="441" customFormat="1" ht="13.5" customHeight="1">
      <c r="A297"/>
      <c r="B297" s="438"/>
      <c r="C297" s="439"/>
      <c r="D297" s="438"/>
      <c r="E297" s="438"/>
      <c r="F297" s="438"/>
      <c r="G297" s="438"/>
      <c r="H297" s="438"/>
      <c r="I297" s="438"/>
      <c r="J297" s="438"/>
      <c r="K297" s="438"/>
      <c r="L297"/>
      <c r="M297"/>
      <c r="N297"/>
      <c r="O297"/>
      <c r="P297"/>
      <c r="Q297"/>
      <c r="R297"/>
    </row>
    <row r="298" spans="1:18" s="441" customFormat="1" ht="13.5" customHeight="1">
      <c r="A298"/>
      <c r="B298" s="438"/>
      <c r="C298" s="439"/>
      <c r="D298" s="438"/>
      <c r="E298" s="438"/>
      <c r="F298" s="438"/>
      <c r="G298" s="438"/>
      <c r="H298" s="438"/>
      <c r="I298" s="438"/>
      <c r="J298" s="438"/>
      <c r="K298" s="438"/>
      <c r="L298"/>
      <c r="M298"/>
      <c r="N298"/>
      <c r="O298"/>
      <c r="P298"/>
      <c r="Q298"/>
      <c r="R298"/>
    </row>
    <row r="299" spans="1:18" s="441" customFormat="1" ht="13.5" customHeight="1">
      <c r="A299"/>
      <c r="B299" s="438"/>
      <c r="C299" s="439"/>
      <c r="D299" s="438"/>
      <c r="E299" s="438"/>
      <c r="F299" s="438"/>
      <c r="G299" s="438"/>
      <c r="H299" s="438"/>
      <c r="I299" s="438"/>
      <c r="J299" s="438"/>
      <c r="K299" s="438"/>
      <c r="L299"/>
      <c r="M299"/>
      <c r="N299"/>
      <c r="O299"/>
      <c r="P299"/>
      <c r="Q299"/>
      <c r="R299"/>
    </row>
    <row r="300" spans="1:18" s="441" customFormat="1" ht="13.5" customHeight="1">
      <c r="A300"/>
      <c r="B300" s="438"/>
      <c r="C300" s="439"/>
      <c r="D300" s="438"/>
      <c r="E300" s="438"/>
      <c r="F300" s="438"/>
      <c r="G300" s="438"/>
      <c r="H300" s="438"/>
      <c r="I300" s="438"/>
      <c r="J300" s="438"/>
      <c r="K300" s="438"/>
      <c r="L300"/>
      <c r="M300"/>
      <c r="N300"/>
      <c r="O300"/>
      <c r="P300"/>
      <c r="Q300"/>
      <c r="R300"/>
    </row>
    <row r="301" spans="1:18" s="441" customFormat="1" ht="13.5" customHeight="1">
      <c r="A301"/>
      <c r="B301" s="438"/>
      <c r="C301" s="439"/>
      <c r="D301" s="438"/>
      <c r="E301" s="438"/>
      <c r="F301" s="438"/>
      <c r="G301" s="438"/>
      <c r="H301" s="438"/>
      <c r="I301" s="438"/>
      <c r="J301" s="438"/>
      <c r="K301" s="438"/>
      <c r="L301"/>
      <c r="M301"/>
      <c r="N301"/>
      <c r="O301"/>
      <c r="P301"/>
      <c r="Q301"/>
      <c r="R301"/>
    </row>
    <row r="302" spans="1:18" s="441" customFormat="1" ht="13.5" customHeight="1">
      <c r="A302"/>
      <c r="B302" s="438"/>
      <c r="C302" s="439"/>
      <c r="D302" s="438"/>
      <c r="E302" s="438"/>
      <c r="F302" s="438"/>
      <c r="G302" s="438"/>
      <c r="H302" s="438"/>
      <c r="I302" s="438"/>
      <c r="J302" s="438"/>
      <c r="K302" s="438"/>
      <c r="L302"/>
      <c r="M302"/>
      <c r="N302"/>
      <c r="O302"/>
      <c r="P302"/>
      <c r="Q302"/>
      <c r="R302"/>
    </row>
    <row r="303" spans="1:18" s="441" customFormat="1" ht="13.5" customHeight="1">
      <c r="A303"/>
      <c r="B303" s="438"/>
      <c r="C303" s="439"/>
      <c r="D303" s="438"/>
      <c r="E303" s="438"/>
      <c r="F303" s="438"/>
      <c r="G303" s="438"/>
      <c r="H303" s="438"/>
      <c r="I303" s="438"/>
      <c r="J303" s="438"/>
      <c r="K303" s="438"/>
      <c r="L303"/>
      <c r="M303"/>
      <c r="N303"/>
      <c r="O303"/>
      <c r="P303"/>
      <c r="Q303"/>
      <c r="R303"/>
    </row>
    <row r="304" spans="1:18" s="441" customFormat="1" ht="13.5" customHeight="1">
      <c r="A304"/>
      <c r="B304" s="438"/>
      <c r="C304" s="439"/>
      <c r="D304" s="438"/>
      <c r="E304" s="438"/>
      <c r="F304" s="438"/>
      <c r="G304" s="438"/>
      <c r="H304" s="438"/>
      <c r="I304" s="438"/>
      <c r="J304" s="438"/>
      <c r="K304" s="438"/>
      <c r="L304"/>
      <c r="M304"/>
      <c r="N304"/>
      <c r="O304"/>
      <c r="P304"/>
      <c r="Q304"/>
      <c r="R304"/>
    </row>
    <row r="305" spans="1:18" s="441" customFormat="1" ht="13.5" customHeight="1">
      <c r="A305"/>
      <c r="B305" s="438"/>
      <c r="C305" s="439"/>
      <c r="D305" s="438"/>
      <c r="E305" s="438"/>
      <c r="F305" s="438"/>
      <c r="G305" s="438"/>
      <c r="H305" s="438"/>
      <c r="I305" s="438"/>
      <c r="J305" s="438"/>
      <c r="K305" s="438"/>
      <c r="L305"/>
      <c r="M305"/>
      <c r="N305"/>
      <c r="O305"/>
      <c r="P305"/>
      <c r="Q305"/>
      <c r="R305"/>
    </row>
    <row r="306" spans="1:18" s="441" customFormat="1" ht="13.5" customHeight="1">
      <c r="A306"/>
      <c r="B306" s="438"/>
      <c r="C306" s="439"/>
      <c r="D306" s="438"/>
      <c r="E306" s="438"/>
      <c r="F306" s="438"/>
      <c r="G306" s="438"/>
      <c r="H306" s="438"/>
      <c r="I306" s="438"/>
      <c r="J306" s="438"/>
      <c r="K306" s="438"/>
      <c r="L306"/>
      <c r="M306"/>
      <c r="N306"/>
      <c r="O306"/>
      <c r="P306"/>
      <c r="Q306"/>
      <c r="R306"/>
    </row>
    <row r="307" spans="1:18" s="441" customFormat="1" ht="13.5" customHeight="1">
      <c r="A307"/>
      <c r="B307" s="438"/>
      <c r="C307" s="439"/>
      <c r="D307" s="438"/>
      <c r="E307" s="438"/>
      <c r="F307" s="438"/>
      <c r="G307" s="438"/>
      <c r="H307" s="438"/>
      <c r="I307" s="438"/>
      <c r="J307" s="438"/>
      <c r="K307" s="438"/>
      <c r="L307"/>
      <c r="M307"/>
      <c r="N307"/>
      <c r="O307"/>
      <c r="P307"/>
      <c r="Q307"/>
      <c r="R307"/>
    </row>
    <row r="308" spans="1:18" s="441" customFormat="1" ht="13.5" customHeight="1">
      <c r="A308"/>
      <c r="B308" s="438"/>
      <c r="C308" s="439"/>
      <c r="D308" s="438"/>
      <c r="E308" s="438"/>
      <c r="F308" s="438"/>
      <c r="G308" s="438"/>
      <c r="H308" s="438"/>
      <c r="I308" s="438"/>
      <c r="J308" s="438"/>
      <c r="K308" s="438"/>
      <c r="L308"/>
      <c r="M308"/>
      <c r="N308"/>
      <c r="O308"/>
      <c r="P308"/>
      <c r="Q308"/>
      <c r="R308"/>
    </row>
    <row r="309" spans="1:18" s="441" customFormat="1" ht="13.5" customHeight="1">
      <c r="A309"/>
      <c r="B309" s="438"/>
      <c r="C309" s="439"/>
      <c r="D309" s="438"/>
      <c r="E309" s="438"/>
      <c r="F309" s="438"/>
      <c r="G309" s="438"/>
      <c r="H309" s="438"/>
      <c r="I309" s="438"/>
      <c r="J309" s="438"/>
      <c r="K309" s="438"/>
      <c r="L309"/>
      <c r="M309"/>
      <c r="N309"/>
      <c r="O309"/>
      <c r="P309"/>
      <c r="Q309"/>
      <c r="R309"/>
    </row>
    <row r="310" spans="1:18" s="441" customFormat="1" ht="13.5" customHeight="1">
      <c r="A310"/>
      <c r="B310" s="438"/>
      <c r="C310" s="439"/>
      <c r="D310" s="438"/>
      <c r="E310" s="438"/>
      <c r="F310" s="438"/>
      <c r="G310" s="438"/>
      <c r="H310" s="438"/>
      <c r="I310" s="438"/>
      <c r="J310" s="438"/>
      <c r="K310" s="438"/>
      <c r="L310"/>
      <c r="M310"/>
      <c r="N310"/>
      <c r="O310"/>
      <c r="P310"/>
      <c r="Q310"/>
      <c r="R310"/>
    </row>
    <row r="311" spans="1:18" s="441" customFormat="1" ht="13.5" customHeight="1">
      <c r="A311"/>
      <c r="B311" s="438"/>
      <c r="C311" s="439"/>
      <c r="D311" s="438"/>
      <c r="E311" s="438"/>
      <c r="F311" s="438"/>
      <c r="G311" s="438"/>
      <c r="H311" s="438"/>
      <c r="I311" s="438"/>
      <c r="J311" s="438"/>
      <c r="K311" s="438"/>
      <c r="L311"/>
      <c r="M311"/>
      <c r="N311"/>
      <c r="O311"/>
      <c r="P311"/>
      <c r="Q311"/>
      <c r="R311"/>
    </row>
    <row r="312" spans="1:18" s="441" customFormat="1" ht="13.5" customHeight="1">
      <c r="A312"/>
      <c r="B312" s="438"/>
      <c r="C312" s="439"/>
      <c r="D312" s="438"/>
      <c r="E312" s="438"/>
      <c r="F312" s="438"/>
      <c r="G312" s="438"/>
      <c r="H312" s="438"/>
      <c r="I312" s="438"/>
      <c r="J312" s="438"/>
      <c r="K312" s="438"/>
      <c r="L312"/>
      <c r="M312"/>
      <c r="N312"/>
      <c r="O312"/>
      <c r="P312"/>
      <c r="Q312"/>
      <c r="R312"/>
    </row>
    <row r="313" spans="1:18" s="441" customFormat="1" ht="13.5" customHeight="1">
      <c r="A313"/>
      <c r="B313" s="438"/>
      <c r="C313" s="439"/>
      <c r="D313" s="438"/>
      <c r="E313" s="438"/>
      <c r="F313" s="438"/>
      <c r="G313" s="438"/>
      <c r="H313" s="438"/>
      <c r="I313" s="438"/>
      <c r="J313" s="438"/>
      <c r="K313" s="438"/>
      <c r="L313"/>
      <c r="M313"/>
      <c r="N313"/>
      <c r="O313"/>
      <c r="P313"/>
      <c r="Q313"/>
      <c r="R313"/>
    </row>
    <row r="314" spans="1:18" s="441" customFormat="1" ht="13.5" customHeight="1">
      <c r="A314"/>
      <c r="B314" s="438"/>
      <c r="C314" s="439"/>
      <c r="D314" s="438"/>
      <c r="E314" s="438"/>
      <c r="F314" s="438"/>
      <c r="G314" s="438"/>
      <c r="H314" s="438"/>
      <c r="I314" s="438"/>
      <c r="J314" s="438"/>
      <c r="K314" s="438"/>
      <c r="L314"/>
      <c r="M314"/>
      <c r="N314"/>
      <c r="O314"/>
      <c r="P314"/>
      <c r="Q314"/>
      <c r="R314"/>
    </row>
    <row r="315" spans="1:18" s="441" customFormat="1" ht="13.5" customHeight="1">
      <c r="A315"/>
      <c r="B315" s="438"/>
      <c r="C315" s="439"/>
      <c r="D315" s="438"/>
      <c r="E315" s="438"/>
      <c r="F315" s="438"/>
      <c r="G315" s="438"/>
      <c r="H315" s="438"/>
      <c r="I315" s="438"/>
      <c r="J315" s="438"/>
      <c r="K315" s="438"/>
      <c r="L315"/>
      <c r="M315"/>
      <c r="N315"/>
      <c r="O315"/>
      <c r="P315"/>
      <c r="Q315"/>
      <c r="R315"/>
    </row>
    <row r="316" spans="1:18" s="441" customFormat="1" ht="13.5" customHeight="1">
      <c r="A316"/>
      <c r="B316" s="438"/>
      <c r="C316" s="439"/>
      <c r="D316" s="438"/>
      <c r="E316" s="438"/>
      <c r="F316" s="438"/>
      <c r="G316" s="438"/>
      <c r="H316" s="438"/>
      <c r="I316" s="438"/>
      <c r="J316" s="438"/>
      <c r="K316" s="438"/>
      <c r="L316"/>
      <c r="M316"/>
      <c r="N316"/>
      <c r="O316"/>
      <c r="P316"/>
      <c r="Q316"/>
      <c r="R316"/>
    </row>
    <row r="317" spans="1:18" s="441" customFormat="1" ht="13.5" customHeight="1">
      <c r="A317"/>
      <c r="B317" s="438"/>
      <c r="C317" s="439"/>
      <c r="D317" s="438"/>
      <c r="E317" s="438"/>
      <c r="F317" s="438"/>
      <c r="G317" s="438"/>
      <c r="H317" s="438"/>
      <c r="I317" s="438"/>
      <c r="J317" s="438"/>
      <c r="K317" s="438"/>
      <c r="L317"/>
      <c r="M317"/>
      <c r="N317"/>
      <c r="O317"/>
      <c r="P317"/>
      <c r="Q317"/>
      <c r="R317"/>
    </row>
    <row r="318" spans="1:18" s="441" customFormat="1" ht="13.5" customHeight="1">
      <c r="A318"/>
      <c r="B318" s="438"/>
      <c r="C318" s="439"/>
      <c r="D318" s="438"/>
      <c r="E318" s="438"/>
      <c r="F318" s="438"/>
      <c r="G318" s="438"/>
      <c r="H318" s="438"/>
      <c r="I318" s="438"/>
      <c r="J318" s="438"/>
      <c r="K318" s="438"/>
      <c r="L318"/>
      <c r="M318"/>
      <c r="N318"/>
      <c r="O318"/>
      <c r="P318"/>
      <c r="Q318"/>
      <c r="R318"/>
    </row>
    <row r="319" spans="1:18" s="441" customFormat="1" ht="13.5" customHeight="1">
      <c r="A319"/>
      <c r="B319" s="438"/>
      <c r="C319" s="439"/>
      <c r="D319" s="438"/>
      <c r="E319" s="438"/>
      <c r="F319" s="438"/>
      <c r="G319" s="438"/>
      <c r="H319" s="438"/>
      <c r="I319" s="438"/>
      <c r="J319" s="438"/>
      <c r="K319" s="438"/>
      <c r="L319"/>
      <c r="M319"/>
      <c r="N319"/>
      <c r="O319"/>
      <c r="P319"/>
      <c r="Q319"/>
      <c r="R319"/>
    </row>
    <row r="320" spans="1:18" s="441" customFormat="1" ht="13.5" customHeight="1">
      <c r="A320"/>
      <c r="B320" s="438"/>
      <c r="C320" s="439"/>
      <c r="D320" s="438"/>
      <c r="E320" s="438"/>
      <c r="F320" s="438"/>
      <c r="G320" s="438"/>
      <c r="H320" s="438"/>
      <c r="I320" s="438"/>
      <c r="J320" s="438"/>
      <c r="K320" s="438"/>
      <c r="L320"/>
      <c r="M320"/>
      <c r="N320"/>
      <c r="O320"/>
      <c r="P320"/>
      <c r="Q320"/>
      <c r="R320"/>
    </row>
    <row r="321" spans="1:18" s="441" customFormat="1" ht="13.5" customHeight="1">
      <c r="A321"/>
      <c r="B321" s="438"/>
      <c r="C321" s="439"/>
      <c r="D321" s="438"/>
      <c r="E321" s="438"/>
      <c r="F321" s="438"/>
      <c r="G321" s="438"/>
      <c r="H321" s="438"/>
      <c r="I321" s="438"/>
      <c r="J321" s="438"/>
      <c r="K321" s="438"/>
      <c r="L321"/>
      <c r="M321"/>
      <c r="N321"/>
      <c r="O321"/>
      <c r="P321"/>
      <c r="Q321"/>
      <c r="R321"/>
    </row>
    <row r="322" spans="1:18" s="441" customFormat="1" ht="13.5" customHeight="1">
      <c r="A322"/>
      <c r="B322" s="438"/>
      <c r="C322" s="439"/>
      <c r="D322" s="438"/>
      <c r="E322" s="438"/>
      <c r="F322" s="438"/>
      <c r="G322" s="438"/>
      <c r="H322" s="438"/>
      <c r="I322" s="438"/>
      <c r="J322" s="438"/>
      <c r="K322" s="438"/>
      <c r="L322"/>
      <c r="M322"/>
      <c r="N322"/>
      <c r="O322"/>
      <c r="P322"/>
      <c r="Q322"/>
      <c r="R322"/>
    </row>
    <row r="323" spans="1:18" s="441" customFormat="1" ht="13.5" customHeight="1">
      <c r="A323"/>
      <c r="B323" s="438"/>
      <c r="C323" s="439"/>
      <c r="D323" s="438"/>
      <c r="E323" s="438"/>
      <c r="F323" s="438"/>
      <c r="G323" s="438"/>
      <c r="H323" s="438"/>
      <c r="I323" s="438"/>
      <c r="J323" s="438"/>
      <c r="K323" s="438"/>
      <c r="L323"/>
      <c r="M323"/>
      <c r="N323"/>
      <c r="O323"/>
      <c r="P323"/>
      <c r="Q323"/>
      <c r="R323"/>
    </row>
    <row r="324" spans="1:18" s="441" customFormat="1" ht="13.5" customHeight="1">
      <c r="A324"/>
      <c r="B324" s="438"/>
      <c r="C324" s="439"/>
      <c r="D324" s="438"/>
      <c r="E324" s="438"/>
      <c r="F324" s="438"/>
      <c r="G324" s="438"/>
      <c r="H324" s="438"/>
      <c r="I324" s="438"/>
      <c r="J324" s="438"/>
      <c r="K324" s="438"/>
      <c r="L324"/>
      <c r="M324"/>
      <c r="N324"/>
      <c r="O324"/>
      <c r="P324"/>
      <c r="Q324"/>
      <c r="R324"/>
    </row>
    <row r="325" spans="1:18" s="441" customFormat="1" ht="13.5" customHeight="1">
      <c r="A325"/>
      <c r="B325" s="438"/>
      <c r="C325" s="439"/>
      <c r="D325" s="438"/>
      <c r="E325" s="438"/>
      <c r="F325" s="438"/>
      <c r="G325" s="438"/>
      <c r="H325" s="438"/>
      <c r="I325" s="438"/>
      <c r="J325" s="438"/>
      <c r="K325" s="438"/>
      <c r="L325"/>
      <c r="M325"/>
      <c r="N325"/>
      <c r="O325"/>
      <c r="P325"/>
      <c r="Q325"/>
      <c r="R325"/>
    </row>
    <row r="326" spans="1:18" s="441" customFormat="1" ht="13.5" customHeight="1">
      <c r="A326"/>
      <c r="B326" s="438"/>
      <c r="C326" s="439"/>
      <c r="D326" s="438"/>
      <c r="E326" s="438"/>
      <c r="F326" s="438"/>
      <c r="G326" s="438"/>
      <c r="H326" s="438"/>
      <c r="I326" s="438"/>
      <c r="J326" s="438"/>
      <c r="K326" s="438"/>
      <c r="L326"/>
      <c r="M326"/>
      <c r="N326"/>
      <c r="O326"/>
      <c r="P326"/>
      <c r="Q326"/>
      <c r="R326"/>
    </row>
    <row r="327" spans="1:18" s="441" customFormat="1" ht="13.5" customHeight="1">
      <c r="A327"/>
      <c r="B327" s="438"/>
      <c r="C327" s="439"/>
      <c r="D327" s="438"/>
      <c r="E327" s="438"/>
      <c r="F327" s="438"/>
      <c r="G327" s="438"/>
      <c r="H327" s="438"/>
      <c r="I327" s="438"/>
      <c r="J327" s="438"/>
      <c r="K327" s="438"/>
      <c r="L327"/>
      <c r="M327"/>
      <c r="N327"/>
      <c r="O327"/>
      <c r="P327"/>
      <c r="Q327"/>
      <c r="R327"/>
    </row>
    <row r="328" spans="1:18" s="441" customFormat="1" ht="13.5" customHeight="1">
      <c r="A328"/>
      <c r="B328" s="438"/>
      <c r="C328" s="439"/>
      <c r="D328" s="438"/>
      <c r="E328" s="438"/>
      <c r="F328" s="438"/>
      <c r="G328" s="438"/>
      <c r="H328" s="438"/>
      <c r="I328" s="438"/>
      <c r="J328" s="438"/>
      <c r="K328" s="438"/>
      <c r="L328"/>
      <c r="M328"/>
      <c r="N328"/>
      <c r="O328"/>
      <c r="P328"/>
      <c r="Q328"/>
      <c r="R328"/>
    </row>
    <row r="329" spans="1:18" s="441" customFormat="1" ht="13.5" customHeight="1">
      <c r="A329"/>
      <c r="B329" s="438"/>
      <c r="C329" s="439"/>
      <c r="D329" s="438"/>
      <c r="E329" s="438"/>
      <c r="F329" s="438"/>
      <c r="G329" s="438"/>
      <c r="H329" s="438"/>
      <c r="I329" s="438"/>
      <c r="J329" s="438"/>
      <c r="K329" s="438"/>
      <c r="L329"/>
      <c r="M329"/>
      <c r="N329"/>
      <c r="O329"/>
      <c r="P329"/>
      <c r="Q329"/>
      <c r="R329"/>
    </row>
    <row r="330" spans="1:18" s="441" customFormat="1" ht="13.5" customHeight="1">
      <c r="A330"/>
      <c r="B330" s="438"/>
      <c r="C330" s="439"/>
      <c r="D330" s="438"/>
      <c r="E330" s="438"/>
      <c r="F330" s="438"/>
      <c r="G330" s="438"/>
      <c r="H330" s="438"/>
      <c r="I330" s="438"/>
      <c r="J330" s="438"/>
      <c r="K330" s="438"/>
      <c r="L330"/>
      <c r="M330"/>
      <c r="N330"/>
      <c r="O330"/>
      <c r="P330"/>
      <c r="Q330"/>
      <c r="R330"/>
    </row>
    <row r="331" spans="1:18" s="441" customFormat="1" ht="15.75" customHeight="1">
      <c r="A331"/>
      <c r="B331" s="438"/>
      <c r="C331" s="439"/>
      <c r="D331" s="438"/>
      <c r="E331" s="438"/>
      <c r="F331" s="438"/>
      <c r="G331" s="438"/>
      <c r="H331" s="438"/>
      <c r="I331" s="438"/>
      <c r="J331" s="438"/>
      <c r="K331" s="438"/>
      <c r="L331"/>
      <c r="M331"/>
      <c r="N331"/>
      <c r="O331"/>
      <c r="P331"/>
      <c r="Q331"/>
      <c r="R331"/>
    </row>
    <row r="332" spans="1:18" s="441" customFormat="1" ht="13.5" customHeight="1">
      <c r="A332"/>
      <c r="B332" s="438"/>
      <c r="C332" s="439"/>
      <c r="D332" s="438"/>
      <c r="E332" s="438"/>
      <c r="F332" s="438"/>
      <c r="G332" s="438"/>
      <c r="H332" s="438"/>
      <c r="I332" s="438"/>
      <c r="J332" s="438"/>
      <c r="K332" s="438"/>
      <c r="L332"/>
      <c r="M332"/>
      <c r="N332"/>
      <c r="O332"/>
      <c r="P332"/>
      <c r="Q332"/>
      <c r="R332"/>
    </row>
    <row r="333" spans="1:18" s="441" customFormat="1" ht="13.5" customHeight="1">
      <c r="A333"/>
      <c r="B333" s="438"/>
      <c r="C333" s="439"/>
      <c r="D333" s="438"/>
      <c r="E333" s="438"/>
      <c r="F333" s="438"/>
      <c r="G333" s="438"/>
      <c r="H333" s="438"/>
      <c r="I333" s="438"/>
      <c r="J333" s="438"/>
      <c r="K333" s="438"/>
      <c r="L333"/>
      <c r="M333"/>
      <c r="N333"/>
      <c r="O333"/>
      <c r="P333"/>
      <c r="Q333"/>
      <c r="R333"/>
    </row>
    <row r="334" spans="1:18" s="441" customFormat="1" ht="13.5" customHeight="1">
      <c r="A334"/>
      <c r="B334" s="438"/>
      <c r="C334" s="439"/>
      <c r="D334" s="438"/>
      <c r="E334" s="438"/>
      <c r="F334" s="438"/>
      <c r="G334" s="438"/>
      <c r="H334" s="438"/>
      <c r="I334" s="438"/>
      <c r="J334" s="438"/>
      <c r="K334" s="438"/>
      <c r="L334"/>
      <c r="M334"/>
      <c r="N334"/>
      <c r="O334"/>
      <c r="P334"/>
      <c r="Q334"/>
      <c r="R334"/>
    </row>
    <row r="335" spans="1:18" s="441" customFormat="1" ht="13.5" customHeight="1">
      <c r="A335"/>
      <c r="B335" s="438"/>
      <c r="C335" s="439"/>
      <c r="D335" s="438"/>
      <c r="E335" s="438"/>
      <c r="F335" s="438"/>
      <c r="G335" s="438"/>
      <c r="H335" s="438"/>
      <c r="I335" s="438"/>
      <c r="J335" s="438"/>
      <c r="K335" s="438"/>
      <c r="L335"/>
      <c r="M335"/>
      <c r="N335"/>
      <c r="O335"/>
      <c r="P335"/>
      <c r="Q335"/>
      <c r="R335"/>
    </row>
    <row r="336" spans="1:18" ht="13.5" customHeight="1"/>
    <row r="337" ht="13.5" customHeight="1"/>
    <row r="338" ht="13.5" customHeight="1"/>
    <row r="383" spans="19:19">
      <c r="S383" s="456"/>
    </row>
    <row r="384" spans="19:19" ht="20.25" customHeight="1">
      <c r="S384" s="457" t="s">
        <v>138</v>
      </c>
    </row>
    <row r="385" spans="19:20" ht="21.75" customHeight="1">
      <c r="S385" s="458" t="s">
        <v>139</v>
      </c>
    </row>
    <row r="386" spans="19:20" ht="45.75" customHeight="1">
      <c r="S386" s="615" t="s">
        <v>140</v>
      </c>
    </row>
    <row r="387" spans="19:20" ht="55.5" customHeight="1">
      <c r="S387" s="616"/>
    </row>
    <row r="388" spans="19:20" ht="20.25" customHeight="1">
      <c r="S388" s="617"/>
    </row>
    <row r="389" spans="19:20" ht="29.25" customHeight="1">
      <c r="S389" s="458" t="s">
        <v>141</v>
      </c>
    </row>
    <row r="390" spans="19:20">
      <c r="T390" s="459"/>
    </row>
    <row r="391" spans="19:20">
      <c r="T391" s="460" t="s">
        <v>143</v>
      </c>
    </row>
    <row r="392" spans="19:20" ht="17.25" customHeight="1">
      <c r="T392" s="461" t="s">
        <v>65</v>
      </c>
    </row>
    <row r="393" spans="19:20">
      <c r="S393" s="449"/>
      <c r="T393" s="462" t="s">
        <v>142</v>
      </c>
    </row>
    <row r="394" spans="19:20">
      <c r="S394" s="449"/>
      <c r="T394" s="449"/>
    </row>
  </sheetData>
  <mergeCells count="2">
    <mergeCell ref="S386:S388"/>
    <mergeCell ref="H13:K13"/>
  </mergeCells>
  <phoneticPr fontId="3"/>
  <conditionalFormatting sqref="D71:D77 D60:D67">
    <cfRule type="cellIs" dxfId="10" priority="4" stopIfTrue="1" operator="equal">
      <formula>"日"</formula>
    </cfRule>
  </conditionalFormatting>
  <hyperlinks>
    <hyperlink ref="T391" location="Start初期記入!A1" display="☆start"/>
    <hyperlink ref="T392" location="集計元帳!A1" display="集計元帳"/>
    <hyperlink ref="T393" location="説明書!A1" display="page top"/>
    <hyperlink ref="H13" r:id="rId1"/>
    <hyperlink ref="D47:G47" r:id="rId2" display="Email: kouji@clovernet.ne.jp"/>
  </hyperlinks>
  <pageMargins left="0.28000000000000003" right="0.34" top="0.43" bottom="0.56000000000000005" header="0.37" footer="0.51200000000000001"/>
  <pageSetup paperSize="9" orientation="portrait" verticalDpi="360" r:id="rId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73"/>
  <sheetViews>
    <sheetView workbookViewId="0">
      <selection activeCell="H21" sqref="H21"/>
    </sheetView>
  </sheetViews>
  <sheetFormatPr defaultRowHeight="13.5"/>
  <cols>
    <col min="1" max="1" width="1.125" style="577" customWidth="1"/>
    <col min="2" max="2" width="2.75" style="20" customWidth="1"/>
    <col min="3" max="3" width="11.75" style="20" customWidth="1"/>
    <col min="4" max="14" width="8.625" style="20" customWidth="1"/>
    <col min="15" max="15" width="8.625" style="578" customWidth="1"/>
    <col min="16" max="16" width="10.5" style="20" customWidth="1"/>
    <col min="17" max="17" width="1.625" style="20" customWidth="1"/>
    <col min="18" max="18" width="0.875" style="20" customWidth="1"/>
    <col min="19" max="19" width="3.75" style="20" customWidth="1"/>
    <col min="20" max="20" width="11" style="20" customWidth="1"/>
    <col min="21" max="32" width="8.625" style="20" customWidth="1"/>
    <col min="33" max="33" width="11.125" style="20" customWidth="1"/>
    <col min="34" max="34" width="1.5" style="20" customWidth="1"/>
    <col min="35" max="39" width="7.75" style="20" customWidth="1"/>
    <col min="40" max="40" width="12" style="20" customWidth="1"/>
    <col min="41" max="41" width="3.5" style="20" customWidth="1"/>
    <col min="42" max="42" width="10.25" style="20" customWidth="1"/>
    <col min="43" max="16384" width="9" style="20"/>
  </cols>
  <sheetData>
    <row r="1" spans="1:33" ht="18.75" customHeight="1">
      <c r="A1" s="736" t="s">
        <v>239</v>
      </c>
      <c r="B1" s="737"/>
      <c r="C1" s="738"/>
      <c r="D1" s="573"/>
      <c r="E1" s="573"/>
      <c r="F1" s="573"/>
      <c r="G1" s="574" t="s">
        <v>240</v>
      </c>
      <c r="H1" s="574"/>
      <c r="I1" s="573"/>
      <c r="J1" s="573"/>
      <c r="K1" s="573"/>
      <c r="L1" s="573"/>
      <c r="M1" s="573"/>
      <c r="N1" s="573"/>
      <c r="O1" s="575" t="s">
        <v>241</v>
      </c>
      <c r="P1" s="573" t="s">
        <v>242</v>
      </c>
      <c r="Q1" s="573"/>
      <c r="R1" s="573"/>
      <c r="S1" s="573"/>
      <c r="T1" s="573"/>
      <c r="U1" s="573"/>
      <c r="V1" s="573"/>
      <c r="W1" s="573"/>
      <c r="X1" s="573"/>
      <c r="Y1" s="573"/>
      <c r="Z1" s="573"/>
      <c r="AA1" s="573"/>
      <c r="AB1" s="573"/>
      <c r="AC1" s="573"/>
      <c r="AD1" s="573"/>
      <c r="AE1" s="573"/>
      <c r="AF1" s="576" t="s">
        <v>241</v>
      </c>
      <c r="AG1" s="573" t="s">
        <v>243</v>
      </c>
    </row>
    <row r="2" spans="1:33" ht="14.25" customHeight="1">
      <c r="A2" s="20"/>
      <c r="F2" s="577"/>
      <c r="G2" s="577"/>
      <c r="P2" s="579" t="str">
        <f>+☆start!W10</f>
        <v>a</v>
      </c>
      <c r="R2" s="580"/>
      <c r="S2" s="47"/>
      <c r="T2" s="47"/>
      <c r="U2" s="47"/>
      <c r="V2" s="47"/>
      <c r="W2" s="47"/>
      <c r="X2" s="47"/>
      <c r="Y2" s="47"/>
      <c r="Z2" s="47"/>
      <c r="AA2" s="47"/>
      <c r="AB2" s="47"/>
      <c r="AC2" s="47"/>
      <c r="AD2" s="47"/>
      <c r="AE2" s="47"/>
      <c r="AF2" s="47"/>
      <c r="AG2" s="581" t="str">
        <f>+☆start!W11</f>
        <v>b</v>
      </c>
    </row>
    <row r="3" spans="1:33" ht="13.5" customHeight="1">
      <c r="A3" s="580"/>
      <c r="B3" s="582" t="s">
        <v>24</v>
      </c>
      <c r="C3" s="583" t="s">
        <v>245</v>
      </c>
      <c r="D3" s="584">
        <v>1</v>
      </c>
      <c r="E3" s="584">
        <v>2</v>
      </c>
      <c r="F3" s="584">
        <v>3</v>
      </c>
      <c r="G3" s="584">
        <v>4</v>
      </c>
      <c r="H3" s="584">
        <v>5</v>
      </c>
      <c r="I3" s="584">
        <v>6</v>
      </c>
      <c r="J3" s="584">
        <v>7</v>
      </c>
      <c r="K3" s="584">
        <v>8</v>
      </c>
      <c r="L3" s="584">
        <v>9</v>
      </c>
      <c r="M3" s="584">
        <v>10</v>
      </c>
      <c r="N3" s="584">
        <v>11</v>
      </c>
      <c r="O3" s="585" t="s">
        <v>246</v>
      </c>
      <c r="P3" s="582" t="s">
        <v>26</v>
      </c>
      <c r="R3" s="580"/>
      <c r="S3" s="582" t="s">
        <v>25</v>
      </c>
      <c r="T3" s="583" t="s">
        <v>245</v>
      </c>
      <c r="U3" s="584">
        <v>1</v>
      </c>
      <c r="V3" s="584">
        <v>2</v>
      </c>
      <c r="W3" s="584">
        <v>3</v>
      </c>
      <c r="X3" s="584">
        <v>4</v>
      </c>
      <c r="Y3" s="584">
        <v>5</v>
      </c>
      <c r="Z3" s="584">
        <v>6</v>
      </c>
      <c r="AA3" s="584">
        <v>7</v>
      </c>
      <c r="AB3" s="584">
        <v>8</v>
      </c>
      <c r="AC3" s="584">
        <v>9</v>
      </c>
      <c r="AD3" s="584">
        <v>10</v>
      </c>
      <c r="AE3" s="584">
        <v>11</v>
      </c>
      <c r="AF3" s="585" t="s">
        <v>246</v>
      </c>
      <c r="AG3" s="582" t="s">
        <v>26</v>
      </c>
    </row>
    <row r="4" spans="1:33" s="47" customFormat="1" ht="13.5" customHeight="1">
      <c r="A4" s="580"/>
      <c r="B4" s="726" t="s">
        <v>42</v>
      </c>
      <c r="C4" s="587" t="str">
        <f>+集計表!B10</f>
        <v>平日時給</v>
      </c>
      <c r="D4" s="588" t="str">
        <f>IF(☆start!$W$5=D$3,集計表!$D10,"")</f>
        <v/>
      </c>
      <c r="E4" s="588" t="str">
        <f>IF(☆start!$W$5=E$3,集計表!$D10,"")</f>
        <v/>
      </c>
      <c r="F4" s="588" t="str">
        <f>IF(☆start!$W$5=F$3,集計表!$D10,"")</f>
        <v/>
      </c>
      <c r="G4" s="588">
        <f>IF(☆start!$W$5=G$3,集計表!$D10,"")</f>
        <v>0</v>
      </c>
      <c r="H4" s="588" t="str">
        <f>IF(☆start!$W$5=H$3,集計表!$D10,"")</f>
        <v/>
      </c>
      <c r="I4" s="588" t="str">
        <f>IF(☆start!$W$5=I$3,集計表!$D10,"")</f>
        <v/>
      </c>
      <c r="J4" s="588" t="str">
        <f>IF(☆start!$W$5=J$3,集計表!$D10,"")</f>
        <v/>
      </c>
      <c r="K4" s="588" t="str">
        <f>IF(☆start!$W$5=K$3,集計表!$D10,"")</f>
        <v/>
      </c>
      <c r="L4" s="588" t="str">
        <f>IF(☆start!$W$5=L$3,集計表!$D10,"")</f>
        <v/>
      </c>
      <c r="M4" s="588" t="str">
        <f>IF(☆start!$W$5=M$3,集計表!$D10,"")</f>
        <v/>
      </c>
      <c r="N4" s="588" t="str">
        <f>IF(☆start!$W$5=N$3,集計表!$D10,"")</f>
        <v/>
      </c>
      <c r="O4" s="588" t="str">
        <f>IF(☆start!$W$5=O$3,集計表!$D10,"")</f>
        <v/>
      </c>
      <c r="P4" s="589">
        <f>SUM(D4:O4)</f>
        <v>0</v>
      </c>
      <c r="R4" s="580"/>
      <c r="S4" s="726" t="s">
        <v>42</v>
      </c>
      <c r="T4" s="587" t="str">
        <f t="shared" ref="T4:T24" si="0">+C4</f>
        <v>平日時給</v>
      </c>
      <c r="U4" s="588" t="str">
        <f>IF(☆start!$W$5=U$3,集計表!$E10,"")</f>
        <v/>
      </c>
      <c r="V4" s="588" t="str">
        <f>IF(☆start!$W$5=V$3,集計表!$E10,"")</f>
        <v/>
      </c>
      <c r="W4" s="588" t="str">
        <f>IF(☆start!$W$5=W$3,集計表!$E10,"")</f>
        <v/>
      </c>
      <c r="X4" s="588">
        <f>IF(☆start!$W$5=X$3,集計表!$E10,"")</f>
        <v>0</v>
      </c>
      <c r="Y4" s="588" t="str">
        <f>IF(☆start!$W$5=Y$3,集計表!$E10,"")</f>
        <v/>
      </c>
      <c r="Z4" s="588" t="str">
        <f>IF(☆start!$W$5=Z$3,集計表!$E10,"")</f>
        <v/>
      </c>
      <c r="AA4" s="588" t="str">
        <f>IF(☆start!$W$5=AA$3,集計表!$E10,"")</f>
        <v/>
      </c>
      <c r="AB4" s="588" t="str">
        <f>IF(☆start!$W$5=AB$3,集計表!$E10,"")</f>
        <v/>
      </c>
      <c r="AC4" s="588" t="str">
        <f>IF(☆start!$W$5=AC$3,集計表!$E10,"")</f>
        <v/>
      </c>
      <c r="AD4" s="588" t="str">
        <f>IF(☆start!$W$5=AD$3,集計表!$E10,"")</f>
        <v/>
      </c>
      <c r="AE4" s="588" t="str">
        <f>IF(☆start!$W$5=AE$3,集計表!$E10,"")</f>
        <v/>
      </c>
      <c r="AF4" s="588" t="str">
        <f>IF(☆start!$W$5=AF$3,集計表!$E10,"")</f>
        <v/>
      </c>
      <c r="AG4" s="589">
        <f>SUM(U4:AF4)</f>
        <v>0</v>
      </c>
    </row>
    <row r="5" spans="1:33" s="47" customFormat="1" ht="13.5" customHeight="1">
      <c r="A5" s="580"/>
      <c r="B5" s="727"/>
      <c r="C5" s="587" t="str">
        <f>+集計表!B11</f>
        <v>平日残業</v>
      </c>
      <c r="D5" s="588" t="str">
        <f>IF(☆start!$W$5=D$3,集計表!$D11,"")</f>
        <v/>
      </c>
      <c r="E5" s="588" t="str">
        <f>IF(☆start!$W$5=E$3,集計表!$D11,"")</f>
        <v/>
      </c>
      <c r="F5" s="588" t="str">
        <f>IF(☆start!$W$5=F$3,集計表!$D11,"")</f>
        <v/>
      </c>
      <c r="G5" s="588">
        <f>IF(☆start!$W$5=G$3,集計表!$D11,"")</f>
        <v>0</v>
      </c>
      <c r="H5" s="588" t="str">
        <f>IF(☆start!$W$5=H$3,集計表!$D11,"")</f>
        <v/>
      </c>
      <c r="I5" s="588" t="str">
        <f>IF(☆start!$W$5=I$3,集計表!$D11,"")</f>
        <v/>
      </c>
      <c r="J5" s="588" t="str">
        <f>IF(☆start!$W$5=J$3,集計表!$D11,"")</f>
        <v/>
      </c>
      <c r="K5" s="588" t="str">
        <f>IF(☆start!$W$5=K$3,集計表!$D11,"")</f>
        <v/>
      </c>
      <c r="L5" s="588" t="str">
        <f>IF(☆start!$W$5=L$3,集計表!$D11,"")</f>
        <v/>
      </c>
      <c r="M5" s="588" t="str">
        <f>IF(☆start!$W$5=M$3,集計表!$D11,"")</f>
        <v/>
      </c>
      <c r="N5" s="588" t="str">
        <f>IF(☆start!$W$5=N$3,集計表!$D11,"")</f>
        <v/>
      </c>
      <c r="O5" s="588" t="str">
        <f>IF(☆start!$W$5=O$3,集計表!$D11,"")</f>
        <v/>
      </c>
      <c r="P5" s="589">
        <f t="shared" ref="P5:P25" si="1">SUM(D5:O5)</f>
        <v>0</v>
      </c>
      <c r="R5" s="580"/>
      <c r="S5" s="727"/>
      <c r="T5" s="612" t="str">
        <f t="shared" si="0"/>
        <v>平日残業</v>
      </c>
      <c r="U5" s="588" t="str">
        <f>IF(☆start!$W$5=U$3,集計表!$E11,"")</f>
        <v/>
      </c>
      <c r="V5" s="588" t="str">
        <f>IF(☆start!$W$5=V$3,集計表!$E11,"")</f>
        <v/>
      </c>
      <c r="W5" s="588" t="str">
        <f>IF(☆start!$W$5=W$3,集計表!$E11,"")</f>
        <v/>
      </c>
      <c r="X5" s="588">
        <f>IF(☆start!$W$5=X$3,集計表!$E11,"")</f>
        <v>0</v>
      </c>
      <c r="Y5" s="588" t="str">
        <f>IF(☆start!$W$5=Y$3,集計表!$E11,"")</f>
        <v/>
      </c>
      <c r="Z5" s="588" t="str">
        <f>IF(☆start!$W$5=Z$3,集計表!$E11,"")</f>
        <v/>
      </c>
      <c r="AA5" s="588" t="str">
        <f>IF(☆start!$W$5=AA$3,集計表!$E11,"")</f>
        <v/>
      </c>
      <c r="AB5" s="588" t="str">
        <f>IF(☆start!$W$5=AB$3,集計表!$E11,"")</f>
        <v/>
      </c>
      <c r="AC5" s="588" t="str">
        <f>IF(☆start!$W$5=AC$3,集計表!$E11,"")</f>
        <v/>
      </c>
      <c r="AD5" s="588" t="str">
        <f>IF(☆start!$W$5=AD$3,集計表!$E11,"")</f>
        <v/>
      </c>
      <c r="AE5" s="588" t="str">
        <f>IF(☆start!$W$5=AE$3,集計表!$E11,"")</f>
        <v/>
      </c>
      <c r="AF5" s="588" t="str">
        <f>IF(☆start!$W$5=AF$3,集計表!$E11,"")</f>
        <v/>
      </c>
      <c r="AG5" s="589">
        <f t="shared" ref="AG5:AG25" si="2">SUM(U5:AF5)</f>
        <v>0</v>
      </c>
    </row>
    <row r="6" spans="1:33" s="47" customFormat="1" ht="13.5" customHeight="1">
      <c r="A6" s="580"/>
      <c r="B6" s="727"/>
      <c r="C6" s="587" t="str">
        <f>+集計表!B12</f>
        <v>休祭日時給</v>
      </c>
      <c r="D6" s="588" t="str">
        <f>IF(☆start!$W$5=D$3,集計表!$D12,"")</f>
        <v/>
      </c>
      <c r="E6" s="588" t="str">
        <f>IF(☆start!$W$5=E$3,集計表!$D12,"")</f>
        <v/>
      </c>
      <c r="F6" s="588" t="str">
        <f>IF(☆start!$W$5=F$3,集計表!$D12,"")</f>
        <v/>
      </c>
      <c r="G6" s="588">
        <f>IF(☆start!$W$5=G$3,集計表!$D12,"")</f>
        <v>0</v>
      </c>
      <c r="H6" s="588" t="str">
        <f>IF(☆start!$W$5=H$3,集計表!$D12,"")</f>
        <v/>
      </c>
      <c r="I6" s="588" t="str">
        <f>IF(☆start!$W$5=I$3,集計表!$D12,"")</f>
        <v/>
      </c>
      <c r="J6" s="588" t="str">
        <f>IF(☆start!$W$5=J$3,集計表!$D12,"")</f>
        <v/>
      </c>
      <c r="K6" s="588" t="str">
        <f>IF(☆start!$W$5=K$3,集計表!$D12,"")</f>
        <v/>
      </c>
      <c r="L6" s="588" t="str">
        <f>IF(☆start!$W$5=L$3,集計表!$D12,"")</f>
        <v/>
      </c>
      <c r="M6" s="588" t="str">
        <f>IF(☆start!$W$5=M$3,集計表!$D12,"")</f>
        <v/>
      </c>
      <c r="N6" s="588" t="str">
        <f>IF(☆start!$W$5=N$3,集計表!$D12,"")</f>
        <v/>
      </c>
      <c r="O6" s="588" t="str">
        <f>IF(☆start!$W$5=O$3,集計表!$D12,"")</f>
        <v/>
      </c>
      <c r="P6" s="589">
        <f t="shared" si="1"/>
        <v>0</v>
      </c>
      <c r="R6" s="580"/>
      <c r="S6" s="727"/>
      <c r="T6" s="612" t="str">
        <f t="shared" si="0"/>
        <v>休祭日時給</v>
      </c>
      <c r="U6" s="588" t="str">
        <f>IF(☆start!$W$5=U$3,集計表!$E12,"")</f>
        <v/>
      </c>
      <c r="V6" s="588" t="str">
        <f>IF(☆start!$W$5=V$3,集計表!$E12,"")</f>
        <v/>
      </c>
      <c r="W6" s="588" t="str">
        <f>IF(☆start!$W$5=W$3,集計表!$E12,"")</f>
        <v/>
      </c>
      <c r="X6" s="588">
        <f>IF(☆start!$W$5=X$3,集計表!$E12,"")</f>
        <v>0</v>
      </c>
      <c r="Y6" s="588" t="str">
        <f>IF(☆start!$W$5=Y$3,集計表!$E12,"")</f>
        <v/>
      </c>
      <c r="Z6" s="588" t="str">
        <f>IF(☆start!$W$5=Z$3,集計表!$E12,"")</f>
        <v/>
      </c>
      <c r="AA6" s="588" t="str">
        <f>IF(☆start!$W$5=AA$3,集計表!$E12,"")</f>
        <v/>
      </c>
      <c r="AB6" s="588" t="str">
        <f>IF(☆start!$W$5=AB$3,集計表!$E12,"")</f>
        <v/>
      </c>
      <c r="AC6" s="588" t="str">
        <f>IF(☆start!$W$5=AC$3,集計表!$E12,"")</f>
        <v/>
      </c>
      <c r="AD6" s="588" t="str">
        <f>IF(☆start!$W$5=AD$3,集計表!$E12,"")</f>
        <v/>
      </c>
      <c r="AE6" s="588" t="str">
        <f>IF(☆start!$W$5=AE$3,集計表!$E12,"")</f>
        <v/>
      </c>
      <c r="AF6" s="588" t="str">
        <f>IF(☆start!$W$5=AF$3,集計表!$E12,"")</f>
        <v/>
      </c>
      <c r="AG6" s="589">
        <f t="shared" si="2"/>
        <v>0</v>
      </c>
    </row>
    <row r="7" spans="1:33" s="47" customFormat="1" ht="13.5" customHeight="1">
      <c r="A7" s="580"/>
      <c r="B7" s="727"/>
      <c r="C7" s="587" t="str">
        <f>+集計表!B13</f>
        <v>休祭日残業</v>
      </c>
      <c r="D7" s="588" t="str">
        <f>IF(☆start!$W$5=D$3,集計表!$D13,"")</f>
        <v/>
      </c>
      <c r="E7" s="588" t="str">
        <f>IF(☆start!$W$5=E$3,集計表!$D13,"")</f>
        <v/>
      </c>
      <c r="F7" s="588" t="str">
        <f>IF(☆start!$W$5=F$3,集計表!$D13,"")</f>
        <v/>
      </c>
      <c r="G7" s="588">
        <f>IF(☆start!$W$5=G$3,集計表!$D13,"")</f>
        <v>0</v>
      </c>
      <c r="H7" s="588" t="str">
        <f>IF(☆start!$W$5=H$3,集計表!$D13,"")</f>
        <v/>
      </c>
      <c r="I7" s="588" t="str">
        <f>IF(☆start!$W$5=I$3,集計表!$D13,"")</f>
        <v/>
      </c>
      <c r="J7" s="588" t="str">
        <f>IF(☆start!$W$5=J$3,集計表!$D13,"")</f>
        <v/>
      </c>
      <c r="K7" s="588" t="str">
        <f>IF(☆start!$W$5=K$3,集計表!$D13,"")</f>
        <v/>
      </c>
      <c r="L7" s="588" t="str">
        <f>IF(☆start!$W$5=L$3,集計表!$D13,"")</f>
        <v/>
      </c>
      <c r="M7" s="588" t="str">
        <f>IF(☆start!$W$5=M$3,集計表!$D13,"")</f>
        <v/>
      </c>
      <c r="N7" s="588" t="str">
        <f>IF(☆start!$W$5=N$3,集計表!$D13,"")</f>
        <v/>
      </c>
      <c r="O7" s="588" t="str">
        <f>IF(☆start!$W$5=O$3,集計表!$D13,"")</f>
        <v/>
      </c>
      <c r="P7" s="589">
        <f t="shared" si="1"/>
        <v>0</v>
      </c>
      <c r="R7" s="580"/>
      <c r="S7" s="727"/>
      <c r="T7" s="612" t="str">
        <f t="shared" si="0"/>
        <v>休祭日残業</v>
      </c>
      <c r="U7" s="588" t="str">
        <f>IF(☆start!$W$5=U$3,集計表!$E13,"")</f>
        <v/>
      </c>
      <c r="V7" s="588" t="str">
        <f>IF(☆start!$W$5=V$3,集計表!$E13,"")</f>
        <v/>
      </c>
      <c r="W7" s="588" t="str">
        <f>IF(☆start!$W$5=W$3,集計表!$E13,"")</f>
        <v/>
      </c>
      <c r="X7" s="588">
        <f>IF(☆start!$W$5=X$3,集計表!$E13,"")</f>
        <v>0</v>
      </c>
      <c r="Y7" s="588" t="str">
        <f>IF(☆start!$W$5=Y$3,集計表!$E13,"")</f>
        <v/>
      </c>
      <c r="Z7" s="588" t="str">
        <f>IF(☆start!$W$5=Z$3,集計表!$E13,"")</f>
        <v/>
      </c>
      <c r="AA7" s="588" t="str">
        <f>IF(☆start!$W$5=AA$3,集計表!$E13,"")</f>
        <v/>
      </c>
      <c r="AB7" s="588" t="str">
        <f>IF(☆start!$W$5=AB$3,集計表!$E13,"")</f>
        <v/>
      </c>
      <c r="AC7" s="588" t="str">
        <f>IF(☆start!$W$5=AC$3,集計表!$E13,"")</f>
        <v/>
      </c>
      <c r="AD7" s="588" t="str">
        <f>IF(☆start!$W$5=AD$3,集計表!$E13,"")</f>
        <v/>
      </c>
      <c r="AE7" s="588" t="str">
        <f>IF(☆start!$W$5=AE$3,集計表!$E13,"")</f>
        <v/>
      </c>
      <c r="AF7" s="588" t="str">
        <f>IF(☆start!$W$5=AF$3,集計表!$E13,"")</f>
        <v/>
      </c>
      <c r="AG7" s="589">
        <f t="shared" si="2"/>
        <v>0</v>
      </c>
    </row>
    <row r="8" spans="1:33" s="47" customFormat="1" ht="13.5" customHeight="1">
      <c r="A8" s="580"/>
      <c r="B8" s="727"/>
      <c r="C8" s="587" t="str">
        <f>+集計表!B14</f>
        <v>家族手当</v>
      </c>
      <c r="D8" s="588" t="str">
        <f>IF(☆start!$W$5=D$3,集計表!$D14,"")</f>
        <v/>
      </c>
      <c r="E8" s="588" t="str">
        <f>IF(☆start!$W$5=E$3,集計表!$D14,"")</f>
        <v/>
      </c>
      <c r="F8" s="588" t="str">
        <f>IF(☆start!$W$5=F$3,集計表!$D14,"")</f>
        <v/>
      </c>
      <c r="G8" s="588">
        <f>IF(☆start!$W$5=G$3,集計表!$D14,"")</f>
        <v>0</v>
      </c>
      <c r="H8" s="588" t="str">
        <f>IF(☆start!$W$5=H$3,集計表!$D14,"")</f>
        <v/>
      </c>
      <c r="I8" s="588" t="str">
        <f>IF(☆start!$W$5=I$3,集計表!$D14,"")</f>
        <v/>
      </c>
      <c r="J8" s="588" t="str">
        <f>IF(☆start!$W$5=J$3,集計表!$D14,"")</f>
        <v/>
      </c>
      <c r="K8" s="588" t="str">
        <f>IF(☆start!$W$5=K$3,集計表!$D14,"")</f>
        <v/>
      </c>
      <c r="L8" s="588" t="str">
        <f>IF(☆start!$W$5=L$3,集計表!$D14,"")</f>
        <v/>
      </c>
      <c r="M8" s="588" t="str">
        <f>IF(☆start!$W$5=M$3,集計表!$D14,"")</f>
        <v/>
      </c>
      <c r="N8" s="588" t="str">
        <f>IF(☆start!$W$5=N$3,集計表!$D14,"")</f>
        <v/>
      </c>
      <c r="O8" s="588" t="str">
        <f>IF(☆start!$W$5=O$3,集計表!$D14,"")</f>
        <v/>
      </c>
      <c r="P8" s="589">
        <f t="shared" si="1"/>
        <v>0</v>
      </c>
      <c r="R8" s="580"/>
      <c r="S8" s="727"/>
      <c r="T8" s="612" t="str">
        <f t="shared" si="0"/>
        <v>家族手当</v>
      </c>
      <c r="U8" s="588" t="str">
        <f>IF(☆start!$W$5=U$3,集計表!$E14,"")</f>
        <v/>
      </c>
      <c r="V8" s="588" t="str">
        <f>IF(☆start!$W$5=V$3,集計表!$E14,"")</f>
        <v/>
      </c>
      <c r="W8" s="588" t="str">
        <f>IF(☆start!$W$5=W$3,集計表!$E14,"")</f>
        <v/>
      </c>
      <c r="X8" s="588">
        <f>IF(☆start!$W$5=X$3,集計表!$E14,"")</f>
        <v>0</v>
      </c>
      <c r="Y8" s="588" t="str">
        <f>IF(☆start!$W$5=Y$3,集計表!$E14,"")</f>
        <v/>
      </c>
      <c r="Z8" s="588" t="str">
        <f>IF(☆start!$W$5=Z$3,集計表!$E14,"")</f>
        <v/>
      </c>
      <c r="AA8" s="588" t="str">
        <f>IF(☆start!$W$5=AA$3,集計表!$E14,"")</f>
        <v/>
      </c>
      <c r="AB8" s="588" t="str">
        <f>IF(☆start!$W$5=AB$3,集計表!$E14,"")</f>
        <v/>
      </c>
      <c r="AC8" s="588" t="str">
        <f>IF(☆start!$W$5=AC$3,集計表!$E14,"")</f>
        <v/>
      </c>
      <c r="AD8" s="588" t="str">
        <f>IF(☆start!$W$5=AD$3,集計表!$E14,"")</f>
        <v/>
      </c>
      <c r="AE8" s="588" t="str">
        <f>IF(☆start!$W$5=AE$3,集計表!$E14,"")</f>
        <v/>
      </c>
      <c r="AF8" s="588" t="str">
        <f>IF(☆start!$W$5=AF$3,集計表!$E14,"")</f>
        <v/>
      </c>
      <c r="AG8" s="589">
        <f t="shared" si="2"/>
        <v>0</v>
      </c>
    </row>
    <row r="9" spans="1:33" s="47" customFormat="1" ht="13.5" customHeight="1">
      <c r="A9" s="580"/>
      <c r="B9" s="727"/>
      <c r="C9" s="587" t="str">
        <f>+集計表!B15</f>
        <v>皆勤手当</v>
      </c>
      <c r="D9" s="588" t="str">
        <f>IF(☆start!$W$5=D$3,集計表!$D15,"")</f>
        <v/>
      </c>
      <c r="E9" s="588" t="str">
        <f>IF(☆start!$W$5=E$3,集計表!$D15,"")</f>
        <v/>
      </c>
      <c r="F9" s="588" t="str">
        <f>IF(☆start!$W$5=F$3,集計表!$D15,"")</f>
        <v/>
      </c>
      <c r="G9" s="588">
        <f>IF(☆start!$W$5=G$3,集計表!$D15,"")</f>
        <v>0</v>
      </c>
      <c r="H9" s="588" t="str">
        <f>IF(☆start!$W$5=H$3,集計表!$D15,"")</f>
        <v/>
      </c>
      <c r="I9" s="588" t="str">
        <f>IF(☆start!$W$5=I$3,集計表!$D15,"")</f>
        <v/>
      </c>
      <c r="J9" s="588" t="str">
        <f>IF(☆start!$W$5=J$3,集計表!$D15,"")</f>
        <v/>
      </c>
      <c r="K9" s="588" t="str">
        <f>IF(☆start!$W$5=K$3,集計表!$D15,"")</f>
        <v/>
      </c>
      <c r="L9" s="588" t="str">
        <f>IF(☆start!$W$5=L$3,集計表!$D15,"")</f>
        <v/>
      </c>
      <c r="M9" s="588" t="str">
        <f>IF(☆start!$W$5=M$3,集計表!$D15,"")</f>
        <v/>
      </c>
      <c r="N9" s="588" t="str">
        <f>IF(☆start!$W$5=N$3,集計表!$D15,"")</f>
        <v/>
      </c>
      <c r="O9" s="588" t="str">
        <f>IF(☆start!$W$5=O$3,集計表!$D15,"")</f>
        <v/>
      </c>
      <c r="P9" s="589">
        <f t="shared" si="1"/>
        <v>0</v>
      </c>
      <c r="R9" s="580"/>
      <c r="S9" s="727"/>
      <c r="T9" s="612" t="str">
        <f t="shared" si="0"/>
        <v>皆勤手当</v>
      </c>
      <c r="U9" s="588" t="str">
        <f>IF(☆start!$W$5=U$3,集計表!$E15,"")</f>
        <v/>
      </c>
      <c r="V9" s="588" t="str">
        <f>IF(☆start!$W$5=V$3,集計表!$E15,"")</f>
        <v/>
      </c>
      <c r="W9" s="588" t="str">
        <f>IF(☆start!$W$5=W$3,集計表!$E15,"")</f>
        <v/>
      </c>
      <c r="X9" s="588">
        <f>IF(☆start!$W$5=X$3,集計表!$E15,"")</f>
        <v>0</v>
      </c>
      <c r="Y9" s="588" t="str">
        <f>IF(☆start!$W$5=Y$3,集計表!$E15,"")</f>
        <v/>
      </c>
      <c r="Z9" s="588" t="str">
        <f>IF(☆start!$W$5=Z$3,集計表!$E15,"")</f>
        <v/>
      </c>
      <c r="AA9" s="588" t="str">
        <f>IF(☆start!$W$5=AA$3,集計表!$E15,"")</f>
        <v/>
      </c>
      <c r="AB9" s="588" t="str">
        <f>IF(☆start!$W$5=AB$3,集計表!$E15,"")</f>
        <v/>
      </c>
      <c r="AC9" s="588" t="str">
        <f>IF(☆start!$W$5=AC$3,集計表!$E15,"")</f>
        <v/>
      </c>
      <c r="AD9" s="588" t="str">
        <f>IF(☆start!$W$5=AD$3,集計表!$E15,"")</f>
        <v/>
      </c>
      <c r="AE9" s="588" t="str">
        <f>IF(☆start!$W$5=AE$3,集計表!$E15,"")</f>
        <v/>
      </c>
      <c r="AF9" s="588" t="str">
        <f>IF(☆start!$W$5=AF$3,集計表!$E15,"")</f>
        <v/>
      </c>
      <c r="AG9" s="589">
        <f t="shared" si="2"/>
        <v>0</v>
      </c>
    </row>
    <row r="10" spans="1:33" s="47" customFormat="1" ht="13.5" customHeight="1">
      <c r="A10" s="580"/>
      <c r="B10" s="727"/>
      <c r="C10" s="587">
        <f>+集計表!B16</f>
        <v>0</v>
      </c>
      <c r="D10" s="588" t="str">
        <f>IF(☆start!$W$5=D$3,集計表!$D16,"")</f>
        <v/>
      </c>
      <c r="E10" s="588" t="str">
        <f>IF(☆start!$W$5=E$3,集計表!$D16,"")</f>
        <v/>
      </c>
      <c r="F10" s="588" t="str">
        <f>IF(☆start!$W$5=F$3,集計表!$D16,"")</f>
        <v/>
      </c>
      <c r="G10" s="588">
        <f>IF(☆start!$W$5=G$3,集計表!$D16,"")</f>
        <v>0</v>
      </c>
      <c r="H10" s="588" t="str">
        <f>IF(☆start!$W$5=H$3,集計表!$D16,"")</f>
        <v/>
      </c>
      <c r="I10" s="588" t="str">
        <f>IF(☆start!$W$5=I$3,集計表!$D16,"")</f>
        <v/>
      </c>
      <c r="J10" s="588" t="str">
        <f>IF(☆start!$W$5=J$3,集計表!$D16,"")</f>
        <v/>
      </c>
      <c r="K10" s="588" t="str">
        <f>IF(☆start!$W$5=K$3,集計表!$D16,"")</f>
        <v/>
      </c>
      <c r="L10" s="588" t="str">
        <f>IF(☆start!$W$5=L$3,集計表!$D16,"")</f>
        <v/>
      </c>
      <c r="M10" s="588" t="str">
        <f>IF(☆start!$W$5=M$3,集計表!$D16,"")</f>
        <v/>
      </c>
      <c r="N10" s="588" t="str">
        <f>IF(☆start!$W$5=N$3,集計表!$D16,"")</f>
        <v/>
      </c>
      <c r="O10" s="588" t="str">
        <f>IF(☆start!$W$5=O$3,集計表!$D16,"")</f>
        <v/>
      </c>
      <c r="P10" s="589">
        <f t="shared" si="1"/>
        <v>0</v>
      </c>
      <c r="R10" s="580"/>
      <c r="S10" s="727"/>
      <c r="T10" s="612">
        <f t="shared" si="0"/>
        <v>0</v>
      </c>
      <c r="U10" s="588" t="str">
        <f>IF(☆start!$W$5=U$3,集計表!$E16,"")</f>
        <v/>
      </c>
      <c r="V10" s="588" t="str">
        <f>IF(☆start!$W$5=V$3,集計表!$E16,"")</f>
        <v/>
      </c>
      <c r="W10" s="588" t="str">
        <f>IF(☆start!$W$5=W$3,集計表!$E16,"")</f>
        <v/>
      </c>
      <c r="X10" s="588">
        <f>IF(☆start!$W$5=X$3,集計表!$E16,"")</f>
        <v>0</v>
      </c>
      <c r="Y10" s="588" t="str">
        <f>IF(☆start!$W$5=Y$3,集計表!$E16,"")</f>
        <v/>
      </c>
      <c r="Z10" s="588" t="str">
        <f>IF(☆start!$W$5=Z$3,集計表!$E16,"")</f>
        <v/>
      </c>
      <c r="AA10" s="588" t="str">
        <f>IF(☆start!$W$5=AA$3,集計表!$E16,"")</f>
        <v/>
      </c>
      <c r="AB10" s="588" t="str">
        <f>IF(☆start!$W$5=AB$3,集計表!$E16,"")</f>
        <v/>
      </c>
      <c r="AC10" s="588" t="str">
        <f>IF(☆start!$W$5=AC$3,集計表!$E16,"")</f>
        <v/>
      </c>
      <c r="AD10" s="588" t="str">
        <f>IF(☆start!$W$5=AD$3,集計表!$E16,"")</f>
        <v/>
      </c>
      <c r="AE10" s="588" t="str">
        <f>IF(☆start!$W$5=AE$3,集計表!$E16,"")</f>
        <v/>
      </c>
      <c r="AF10" s="588" t="str">
        <f>IF(☆start!$W$5=AF$3,集計表!$E16,"")</f>
        <v/>
      </c>
      <c r="AG10" s="589">
        <f t="shared" si="2"/>
        <v>0</v>
      </c>
    </row>
    <row r="11" spans="1:33" s="47" customFormat="1" ht="13.5" customHeight="1">
      <c r="A11" s="580"/>
      <c r="B11" s="727"/>
      <c r="C11" s="587">
        <f>+集計表!B17</f>
        <v>0</v>
      </c>
      <c r="D11" s="588" t="str">
        <f>IF(☆start!$W$5=D$3,集計表!$D17,"")</f>
        <v/>
      </c>
      <c r="E11" s="588" t="str">
        <f>IF(☆start!$W$5=E$3,集計表!$D17,"")</f>
        <v/>
      </c>
      <c r="F11" s="588" t="str">
        <f>IF(☆start!$W$5=F$3,集計表!$D17,"")</f>
        <v/>
      </c>
      <c r="G11" s="588">
        <f>IF(☆start!$W$5=G$3,集計表!$D17,"")</f>
        <v>0</v>
      </c>
      <c r="H11" s="588" t="str">
        <f>IF(☆start!$W$5=H$3,集計表!$D17,"")</f>
        <v/>
      </c>
      <c r="I11" s="588" t="str">
        <f>IF(☆start!$W$5=I$3,集計表!$D17,"")</f>
        <v/>
      </c>
      <c r="J11" s="588" t="str">
        <f>IF(☆start!$W$5=J$3,集計表!$D17,"")</f>
        <v/>
      </c>
      <c r="K11" s="588" t="str">
        <f>IF(☆start!$W$5=K$3,集計表!$D17,"")</f>
        <v/>
      </c>
      <c r="L11" s="588" t="str">
        <f>IF(☆start!$W$5=L$3,集計表!$D17,"")</f>
        <v/>
      </c>
      <c r="M11" s="588" t="str">
        <f>IF(☆start!$W$5=M$3,集計表!$D17,"")</f>
        <v/>
      </c>
      <c r="N11" s="588" t="str">
        <f>IF(☆start!$W$5=N$3,集計表!$D17,"")</f>
        <v/>
      </c>
      <c r="O11" s="588" t="str">
        <f>IF(☆start!$W$5=O$3,集計表!$D17,"")</f>
        <v/>
      </c>
      <c r="P11" s="589">
        <f t="shared" si="1"/>
        <v>0</v>
      </c>
      <c r="R11" s="580"/>
      <c r="S11" s="727"/>
      <c r="T11" s="612">
        <f t="shared" si="0"/>
        <v>0</v>
      </c>
      <c r="U11" s="588" t="str">
        <f>IF(☆start!$W$5=U$3,集計表!$E17,"")</f>
        <v/>
      </c>
      <c r="V11" s="588" t="str">
        <f>IF(☆start!$W$5=V$3,集計表!$E17,"")</f>
        <v/>
      </c>
      <c r="W11" s="588" t="str">
        <f>IF(☆start!$W$5=W$3,集計表!$E17,"")</f>
        <v/>
      </c>
      <c r="X11" s="588">
        <f>IF(☆start!$W$5=X$3,集計表!$E17,"")</f>
        <v>0</v>
      </c>
      <c r="Y11" s="588" t="str">
        <f>IF(☆start!$W$5=Y$3,集計表!$E17,"")</f>
        <v/>
      </c>
      <c r="Z11" s="588" t="str">
        <f>IF(☆start!$W$5=Z$3,集計表!$E17,"")</f>
        <v/>
      </c>
      <c r="AA11" s="588" t="str">
        <f>IF(☆start!$W$5=AA$3,集計表!$E17,"")</f>
        <v/>
      </c>
      <c r="AB11" s="588" t="str">
        <f>IF(☆start!$W$5=AB$3,集計表!$E17,"")</f>
        <v/>
      </c>
      <c r="AC11" s="588" t="str">
        <f>IF(☆start!$W$5=AC$3,集計表!$E17,"")</f>
        <v/>
      </c>
      <c r="AD11" s="588" t="str">
        <f>IF(☆start!$W$5=AD$3,集計表!$E17,"")</f>
        <v/>
      </c>
      <c r="AE11" s="588" t="str">
        <f>IF(☆start!$W$5=AE$3,集計表!$E17,"")</f>
        <v/>
      </c>
      <c r="AF11" s="588" t="str">
        <f>IF(☆start!$W$5=AF$3,集計表!$E17,"")</f>
        <v/>
      </c>
      <c r="AG11" s="589">
        <f t="shared" si="2"/>
        <v>0</v>
      </c>
    </row>
    <row r="12" spans="1:33" s="47" customFormat="1" ht="13.5" customHeight="1">
      <c r="A12" s="580"/>
      <c r="B12" s="727"/>
      <c r="C12" s="587">
        <f>+集計表!B18</f>
        <v>0</v>
      </c>
      <c r="D12" s="588" t="str">
        <f>IF(☆start!$W$5=D$3,集計表!$D18,"")</f>
        <v/>
      </c>
      <c r="E12" s="588" t="str">
        <f>IF(☆start!$W$5=E$3,集計表!$D18,"")</f>
        <v/>
      </c>
      <c r="F12" s="588" t="str">
        <f>IF(☆start!$W$5=F$3,集計表!$D18,"")</f>
        <v/>
      </c>
      <c r="G12" s="588">
        <f>IF(☆start!$W$5=G$3,集計表!$D18,"")</f>
        <v>0</v>
      </c>
      <c r="H12" s="588" t="str">
        <f>IF(☆start!$W$5=H$3,集計表!$D18,"")</f>
        <v/>
      </c>
      <c r="I12" s="588" t="str">
        <f>IF(☆start!$W$5=I$3,集計表!$D18,"")</f>
        <v/>
      </c>
      <c r="J12" s="588" t="str">
        <f>IF(☆start!$W$5=J$3,集計表!$D18,"")</f>
        <v/>
      </c>
      <c r="K12" s="588" t="str">
        <f>IF(☆start!$W$5=K$3,集計表!$D18,"")</f>
        <v/>
      </c>
      <c r="L12" s="588" t="str">
        <f>IF(☆start!$W$5=L$3,集計表!$D18,"")</f>
        <v/>
      </c>
      <c r="M12" s="588" t="str">
        <f>IF(☆start!$W$5=M$3,集計表!$D18,"")</f>
        <v/>
      </c>
      <c r="N12" s="588" t="str">
        <f>IF(☆start!$W$5=N$3,集計表!$D18,"")</f>
        <v/>
      </c>
      <c r="O12" s="588" t="str">
        <f>IF(☆start!$W$5=O$3,集計表!$D18,"")</f>
        <v/>
      </c>
      <c r="P12" s="589">
        <f t="shared" si="1"/>
        <v>0</v>
      </c>
      <c r="R12" s="580"/>
      <c r="S12" s="727"/>
      <c r="T12" s="612">
        <f t="shared" si="0"/>
        <v>0</v>
      </c>
      <c r="U12" s="588" t="str">
        <f>IF(☆start!$W$5=U$3,集計表!$E18,"")</f>
        <v/>
      </c>
      <c r="V12" s="588" t="str">
        <f>IF(☆start!$W$5=V$3,集計表!$E18,"")</f>
        <v/>
      </c>
      <c r="W12" s="588" t="str">
        <f>IF(☆start!$W$5=W$3,集計表!$E18,"")</f>
        <v/>
      </c>
      <c r="X12" s="588">
        <f>IF(☆start!$W$5=X$3,集計表!$E18,"")</f>
        <v>0</v>
      </c>
      <c r="Y12" s="588" t="str">
        <f>IF(☆start!$W$5=Y$3,集計表!$E18,"")</f>
        <v/>
      </c>
      <c r="Z12" s="588" t="str">
        <f>IF(☆start!$W$5=Z$3,集計表!$E18,"")</f>
        <v/>
      </c>
      <c r="AA12" s="588" t="str">
        <f>IF(☆start!$W$5=AA$3,集計表!$E18,"")</f>
        <v/>
      </c>
      <c r="AB12" s="588" t="str">
        <f>IF(☆start!$W$5=AB$3,集計表!$E18,"")</f>
        <v/>
      </c>
      <c r="AC12" s="588" t="str">
        <f>IF(☆start!$W$5=AC$3,集計表!$E18,"")</f>
        <v/>
      </c>
      <c r="AD12" s="588" t="str">
        <f>IF(☆start!$W$5=AD$3,集計表!$E18,"")</f>
        <v/>
      </c>
      <c r="AE12" s="588" t="str">
        <f>IF(☆start!$W$5=AE$3,集計表!$E18,"")</f>
        <v/>
      </c>
      <c r="AF12" s="588" t="str">
        <f>IF(☆start!$W$5=AF$3,集計表!$E18,"")</f>
        <v/>
      </c>
      <c r="AG12" s="589">
        <f t="shared" si="2"/>
        <v>0</v>
      </c>
    </row>
    <row r="13" spans="1:33" s="47" customFormat="1" ht="13.5" customHeight="1">
      <c r="A13" s="580"/>
      <c r="B13" s="727"/>
      <c r="C13" s="590" t="str">
        <f>+集計表!B19</f>
        <v>小　計</v>
      </c>
      <c r="D13" s="588" t="str">
        <f>IF(☆start!$W$5=D$3,集計表!$D19,"")</f>
        <v/>
      </c>
      <c r="E13" s="588" t="str">
        <f>IF(☆start!$W$5=E$3,集計表!$D19,"")</f>
        <v/>
      </c>
      <c r="F13" s="588" t="str">
        <f>IF(☆start!$W$5=F$3,集計表!$D19,"")</f>
        <v/>
      </c>
      <c r="G13" s="588">
        <f>IF(☆start!$W$5=G$3,集計表!$D19,"")</f>
        <v>0</v>
      </c>
      <c r="H13" s="588" t="str">
        <f>IF(☆start!$W$5=H$3,集計表!$D19,"")</f>
        <v/>
      </c>
      <c r="I13" s="588" t="str">
        <f>IF(☆start!$W$5=I$3,集計表!$D19,"")</f>
        <v/>
      </c>
      <c r="J13" s="588" t="str">
        <f>IF(☆start!$W$5=J$3,集計表!$D19,"")</f>
        <v/>
      </c>
      <c r="K13" s="588" t="str">
        <f>IF(☆start!$W$5=K$3,集計表!$D19,"")</f>
        <v/>
      </c>
      <c r="L13" s="588" t="str">
        <f>IF(☆start!$W$5=L$3,集計表!$D19,"")</f>
        <v/>
      </c>
      <c r="M13" s="588" t="str">
        <f>IF(☆start!$W$5=M$3,集計表!$D19,"")</f>
        <v/>
      </c>
      <c r="N13" s="588" t="str">
        <f>IF(☆start!$W$5=N$3,集計表!$D19,"")</f>
        <v/>
      </c>
      <c r="O13" s="588" t="str">
        <f>IF(☆start!$W$5=O$3,集計表!$D19,"")</f>
        <v/>
      </c>
      <c r="P13" s="589">
        <f t="shared" si="1"/>
        <v>0</v>
      </c>
      <c r="R13" s="580"/>
      <c r="S13" s="727"/>
      <c r="T13" s="590" t="str">
        <f t="shared" si="0"/>
        <v>小　計</v>
      </c>
      <c r="U13" s="588" t="str">
        <f>IF(☆start!$W$5=U$3,集計表!$E19,"")</f>
        <v/>
      </c>
      <c r="V13" s="588" t="str">
        <f>IF(☆start!$W$5=V$3,集計表!$E19,"")</f>
        <v/>
      </c>
      <c r="W13" s="588" t="str">
        <f>IF(☆start!$W$5=W$3,集計表!$E19,"")</f>
        <v/>
      </c>
      <c r="X13" s="588">
        <f>IF(☆start!$W$5=X$3,集計表!$E19,"")</f>
        <v>0</v>
      </c>
      <c r="Y13" s="588" t="str">
        <f>IF(☆start!$W$5=Y$3,集計表!$E19,"")</f>
        <v/>
      </c>
      <c r="Z13" s="588" t="str">
        <f>IF(☆start!$W$5=Z$3,集計表!$E19,"")</f>
        <v/>
      </c>
      <c r="AA13" s="588" t="str">
        <f>IF(☆start!$W$5=AA$3,集計表!$E19,"")</f>
        <v/>
      </c>
      <c r="AB13" s="588" t="str">
        <f>IF(☆start!$W$5=AB$3,集計表!$E19,"")</f>
        <v/>
      </c>
      <c r="AC13" s="588" t="str">
        <f>IF(☆start!$W$5=AC$3,集計表!$E19,"")</f>
        <v/>
      </c>
      <c r="AD13" s="588" t="str">
        <f>IF(☆start!$W$5=AD$3,集計表!$E19,"")</f>
        <v/>
      </c>
      <c r="AE13" s="588" t="str">
        <f>IF(☆start!$W$5=AE$3,集計表!$E19,"")</f>
        <v/>
      </c>
      <c r="AF13" s="588" t="str">
        <f>IF(☆start!$W$5=AF$3,集計表!$E19,"")</f>
        <v/>
      </c>
      <c r="AG13" s="589">
        <f t="shared" si="2"/>
        <v>0</v>
      </c>
    </row>
    <row r="14" spans="1:33" s="47" customFormat="1" ht="13.5" customHeight="1">
      <c r="A14" s="580"/>
      <c r="B14" s="727"/>
      <c r="C14" s="587" t="str">
        <f>+集計表!B20</f>
        <v>交通費</v>
      </c>
      <c r="D14" s="588" t="str">
        <f>IF(☆start!$W$5=D$3,集計表!$D20,"")</f>
        <v/>
      </c>
      <c r="E14" s="588" t="str">
        <f>IF(☆start!$W$5=E$3,集計表!$D20,"")</f>
        <v/>
      </c>
      <c r="F14" s="588" t="str">
        <f>IF(☆start!$W$5=F$3,集計表!$D20,"")</f>
        <v/>
      </c>
      <c r="G14" s="588">
        <f>IF(☆start!$W$5=G$3,集計表!$D20,"")</f>
        <v>0</v>
      </c>
      <c r="H14" s="588" t="str">
        <f>IF(☆start!$W$5=H$3,集計表!$D20,"")</f>
        <v/>
      </c>
      <c r="I14" s="588" t="str">
        <f>IF(☆start!$W$5=I$3,集計表!$D20,"")</f>
        <v/>
      </c>
      <c r="J14" s="588" t="str">
        <f>IF(☆start!$W$5=J$3,集計表!$D20,"")</f>
        <v/>
      </c>
      <c r="K14" s="588" t="str">
        <f>IF(☆start!$W$5=K$3,集計表!$D20,"")</f>
        <v/>
      </c>
      <c r="L14" s="588" t="str">
        <f>IF(☆start!$W$5=L$3,集計表!$D20,"")</f>
        <v/>
      </c>
      <c r="M14" s="588" t="str">
        <f>IF(☆start!$W$5=M$3,集計表!$D20,"")</f>
        <v/>
      </c>
      <c r="N14" s="588" t="str">
        <f>IF(☆start!$W$5=N$3,集計表!$D20,"")</f>
        <v/>
      </c>
      <c r="O14" s="588" t="str">
        <f>IF(☆start!$W$5=O$3,集計表!$D20,"")</f>
        <v/>
      </c>
      <c r="P14" s="589">
        <f t="shared" si="1"/>
        <v>0</v>
      </c>
      <c r="R14" s="580"/>
      <c r="S14" s="727"/>
      <c r="T14" s="612" t="str">
        <f t="shared" si="0"/>
        <v>交通費</v>
      </c>
      <c r="U14" s="588" t="str">
        <f>IF(☆start!$W$5=U$3,集計表!$E20,"")</f>
        <v/>
      </c>
      <c r="V14" s="588" t="str">
        <f>IF(☆start!$W$5=V$3,集計表!$E20,"")</f>
        <v/>
      </c>
      <c r="W14" s="588" t="str">
        <f>IF(☆start!$W$5=W$3,集計表!$E20,"")</f>
        <v/>
      </c>
      <c r="X14" s="588">
        <f>IF(☆start!$W$5=X$3,集計表!$E20,"")</f>
        <v>0</v>
      </c>
      <c r="Y14" s="588" t="str">
        <f>IF(☆start!$W$5=Y$3,集計表!$E20,"")</f>
        <v/>
      </c>
      <c r="Z14" s="588" t="str">
        <f>IF(☆start!$W$5=Z$3,集計表!$E20,"")</f>
        <v/>
      </c>
      <c r="AA14" s="588" t="str">
        <f>IF(☆start!$W$5=AA$3,集計表!$E20,"")</f>
        <v/>
      </c>
      <c r="AB14" s="588" t="str">
        <f>IF(☆start!$W$5=AB$3,集計表!$E20,"")</f>
        <v/>
      </c>
      <c r="AC14" s="588" t="str">
        <f>IF(☆start!$W$5=AC$3,集計表!$E20,"")</f>
        <v/>
      </c>
      <c r="AD14" s="588" t="str">
        <f>IF(☆start!$W$5=AD$3,集計表!$E20,"")</f>
        <v/>
      </c>
      <c r="AE14" s="588" t="str">
        <f>IF(☆start!$W$5=AE$3,集計表!$E20,"")</f>
        <v/>
      </c>
      <c r="AF14" s="588" t="str">
        <f>IF(☆start!$W$5=AF$3,集計表!$E20,"")</f>
        <v/>
      </c>
      <c r="AG14" s="589">
        <f t="shared" si="2"/>
        <v>0</v>
      </c>
    </row>
    <row r="15" spans="1:33" s="47" customFormat="1" ht="13.5" customHeight="1">
      <c r="A15" s="580"/>
      <c r="B15" s="728"/>
      <c r="C15" s="590" t="str">
        <f>+集計表!B21</f>
        <v>合　計</v>
      </c>
      <c r="D15" s="588" t="str">
        <f>IF(☆start!$W$5=D$3,集計表!$D21,"")</f>
        <v/>
      </c>
      <c r="E15" s="588" t="str">
        <f>IF(☆start!$W$5=E$3,集計表!$D21,"")</f>
        <v/>
      </c>
      <c r="F15" s="588" t="str">
        <f>IF(☆start!$W$5=F$3,集計表!$D21,"")</f>
        <v/>
      </c>
      <c r="G15" s="588">
        <f>IF(☆start!$W$5=G$3,集計表!$D21,"")</f>
        <v>0</v>
      </c>
      <c r="H15" s="588" t="str">
        <f>IF(☆start!$W$5=H$3,集計表!$D21,"")</f>
        <v/>
      </c>
      <c r="I15" s="588" t="str">
        <f>IF(☆start!$W$5=I$3,集計表!$D21,"")</f>
        <v/>
      </c>
      <c r="J15" s="588" t="str">
        <f>IF(☆start!$W$5=J$3,集計表!$D21,"")</f>
        <v/>
      </c>
      <c r="K15" s="588" t="str">
        <f>IF(☆start!$W$5=K$3,集計表!$D21,"")</f>
        <v/>
      </c>
      <c r="L15" s="588" t="str">
        <f>IF(☆start!$W$5=L$3,集計表!$D21,"")</f>
        <v/>
      </c>
      <c r="M15" s="588" t="str">
        <f>IF(☆start!$W$5=M$3,集計表!$D21,"")</f>
        <v/>
      </c>
      <c r="N15" s="588" t="str">
        <f>IF(☆start!$W$5=N$3,集計表!$D21,"")</f>
        <v/>
      </c>
      <c r="O15" s="588" t="str">
        <f>IF(☆start!$W$5=O$3,集計表!$D21,"")</f>
        <v/>
      </c>
      <c r="P15" s="589">
        <f t="shared" si="1"/>
        <v>0</v>
      </c>
      <c r="R15" s="580"/>
      <c r="S15" s="728"/>
      <c r="T15" s="590" t="str">
        <f t="shared" si="0"/>
        <v>合　計</v>
      </c>
      <c r="U15" s="588" t="str">
        <f>IF(☆start!$W$5=U$3,集計表!$E21,"")</f>
        <v/>
      </c>
      <c r="V15" s="588" t="str">
        <f>IF(☆start!$W$5=V$3,集計表!$E21,"")</f>
        <v/>
      </c>
      <c r="W15" s="588" t="str">
        <f>IF(☆start!$W$5=W$3,集計表!$E21,"")</f>
        <v/>
      </c>
      <c r="X15" s="588">
        <f>IF(☆start!$W$5=X$3,集計表!$E21,"")</f>
        <v>0</v>
      </c>
      <c r="Y15" s="588" t="str">
        <f>IF(☆start!$W$5=Y$3,集計表!$E21,"")</f>
        <v/>
      </c>
      <c r="Z15" s="588" t="str">
        <f>IF(☆start!$W$5=Z$3,集計表!$E21,"")</f>
        <v/>
      </c>
      <c r="AA15" s="588" t="str">
        <f>IF(☆start!$W$5=AA$3,集計表!$E21,"")</f>
        <v/>
      </c>
      <c r="AB15" s="588" t="str">
        <f>IF(☆start!$W$5=AB$3,集計表!$E21,"")</f>
        <v/>
      </c>
      <c r="AC15" s="588" t="str">
        <f>IF(☆start!$W$5=AC$3,集計表!$E21,"")</f>
        <v/>
      </c>
      <c r="AD15" s="588" t="str">
        <f>IF(☆start!$W$5=AD$3,集計表!$E21,"")</f>
        <v/>
      </c>
      <c r="AE15" s="588" t="str">
        <f>IF(☆start!$W$5=AE$3,集計表!$E21,"")</f>
        <v/>
      </c>
      <c r="AF15" s="588" t="str">
        <f>IF(☆start!$W$5=AF$3,集計表!$E21,"")</f>
        <v/>
      </c>
      <c r="AG15" s="589">
        <f t="shared" si="2"/>
        <v>0</v>
      </c>
    </row>
    <row r="16" spans="1:33" s="47" customFormat="1" ht="13.5" customHeight="1">
      <c r="A16" s="580"/>
      <c r="B16" s="726" t="s">
        <v>43</v>
      </c>
      <c r="C16" s="587" t="str">
        <f>+集計表!B22</f>
        <v>健康保険</v>
      </c>
      <c r="D16" s="588" t="str">
        <f>IF(☆start!$W$5=D$3,集計表!$D22,"")</f>
        <v/>
      </c>
      <c r="E16" s="588" t="str">
        <f>IF(☆start!$W$5=E$3,集計表!$D22,"")</f>
        <v/>
      </c>
      <c r="F16" s="588" t="str">
        <f>IF(☆start!$W$5=F$3,集計表!$D22,"")</f>
        <v/>
      </c>
      <c r="G16" s="588">
        <f>IF(☆start!$W$5=G$3,集計表!$D22,"")</f>
        <v>0</v>
      </c>
      <c r="H16" s="588" t="str">
        <f>IF(☆start!$W$5=H$3,集計表!$D22,"")</f>
        <v/>
      </c>
      <c r="I16" s="588" t="str">
        <f>IF(☆start!$W$5=I$3,集計表!$D22,"")</f>
        <v/>
      </c>
      <c r="J16" s="588" t="str">
        <f>IF(☆start!$W$5=J$3,集計表!$D22,"")</f>
        <v/>
      </c>
      <c r="K16" s="588" t="str">
        <f>IF(☆start!$W$5=K$3,集計表!$D22,"")</f>
        <v/>
      </c>
      <c r="L16" s="588" t="str">
        <f>IF(☆start!$W$5=L$3,集計表!$D22,"")</f>
        <v/>
      </c>
      <c r="M16" s="588" t="str">
        <f>IF(☆start!$W$5=M$3,集計表!$D22,"")</f>
        <v/>
      </c>
      <c r="N16" s="588" t="str">
        <f>IF(☆start!$W$5=N$3,集計表!$D22,"")</f>
        <v/>
      </c>
      <c r="O16" s="588" t="str">
        <f>IF(☆start!$W$5=O$3,集計表!$D22,"")</f>
        <v/>
      </c>
      <c r="P16" s="589">
        <f t="shared" si="1"/>
        <v>0</v>
      </c>
      <c r="R16" s="580"/>
      <c r="S16" s="726" t="s">
        <v>43</v>
      </c>
      <c r="T16" s="612" t="str">
        <f t="shared" si="0"/>
        <v>健康保険</v>
      </c>
      <c r="U16" s="588" t="str">
        <f>IF(☆start!$W$5=U$3,集計表!$E22,"")</f>
        <v/>
      </c>
      <c r="V16" s="588" t="str">
        <f>IF(☆start!$W$5=V$3,集計表!$E22,"")</f>
        <v/>
      </c>
      <c r="W16" s="588" t="str">
        <f>IF(☆start!$W$5=W$3,集計表!$E22,"")</f>
        <v/>
      </c>
      <c r="X16" s="588">
        <f>IF(☆start!$W$5=X$3,集計表!$E22,"")</f>
        <v>0</v>
      </c>
      <c r="Y16" s="588" t="str">
        <f>IF(☆start!$W$5=Y$3,集計表!$E22,"")</f>
        <v/>
      </c>
      <c r="Z16" s="588" t="str">
        <f>IF(☆start!$W$5=Z$3,集計表!$E22,"")</f>
        <v/>
      </c>
      <c r="AA16" s="588" t="str">
        <f>IF(☆start!$W$5=AA$3,集計表!$E22,"")</f>
        <v/>
      </c>
      <c r="AB16" s="588" t="str">
        <f>IF(☆start!$W$5=AB$3,集計表!$E22,"")</f>
        <v/>
      </c>
      <c r="AC16" s="588" t="str">
        <f>IF(☆start!$W$5=AC$3,集計表!$E22,"")</f>
        <v/>
      </c>
      <c r="AD16" s="588" t="str">
        <f>IF(☆start!$W$5=AD$3,集計表!$E22,"")</f>
        <v/>
      </c>
      <c r="AE16" s="588" t="str">
        <f>IF(☆start!$W$5=AE$3,集計表!$E22,"")</f>
        <v/>
      </c>
      <c r="AF16" s="588" t="str">
        <f>IF(☆start!$W$5=AF$3,集計表!$E22,"")</f>
        <v/>
      </c>
      <c r="AG16" s="589">
        <f t="shared" si="2"/>
        <v>0</v>
      </c>
    </row>
    <row r="17" spans="1:33" s="47" customFormat="1" ht="13.5" customHeight="1">
      <c r="A17" s="580"/>
      <c r="B17" s="727"/>
      <c r="C17" s="587" t="str">
        <f>+集計表!B23</f>
        <v>厚生年金</v>
      </c>
      <c r="D17" s="588" t="str">
        <f>IF(☆start!$W$5=D$3,集計表!$D23,"")</f>
        <v/>
      </c>
      <c r="E17" s="588" t="str">
        <f>IF(☆start!$W$5=E$3,集計表!$D23,"")</f>
        <v/>
      </c>
      <c r="F17" s="588" t="str">
        <f>IF(☆start!$W$5=F$3,集計表!$D23,"")</f>
        <v/>
      </c>
      <c r="G17" s="588">
        <f>IF(☆start!$W$5=G$3,集計表!$D23,"")</f>
        <v>0</v>
      </c>
      <c r="H17" s="588" t="str">
        <f>IF(☆start!$W$5=H$3,集計表!$D23,"")</f>
        <v/>
      </c>
      <c r="I17" s="588" t="str">
        <f>IF(☆start!$W$5=I$3,集計表!$D23,"")</f>
        <v/>
      </c>
      <c r="J17" s="588" t="str">
        <f>IF(☆start!$W$5=J$3,集計表!$D23,"")</f>
        <v/>
      </c>
      <c r="K17" s="588" t="str">
        <f>IF(☆start!$W$5=K$3,集計表!$D23,"")</f>
        <v/>
      </c>
      <c r="L17" s="588" t="str">
        <f>IF(☆start!$W$5=L$3,集計表!$D23,"")</f>
        <v/>
      </c>
      <c r="M17" s="588" t="str">
        <f>IF(☆start!$W$5=M$3,集計表!$D23,"")</f>
        <v/>
      </c>
      <c r="N17" s="588" t="str">
        <f>IF(☆start!$W$5=N$3,集計表!$D23,"")</f>
        <v/>
      </c>
      <c r="O17" s="588" t="str">
        <f>IF(☆start!$W$5=O$3,集計表!$D23,"")</f>
        <v/>
      </c>
      <c r="P17" s="589">
        <f t="shared" si="1"/>
        <v>0</v>
      </c>
      <c r="R17" s="580"/>
      <c r="S17" s="727"/>
      <c r="T17" s="612" t="str">
        <f t="shared" si="0"/>
        <v>厚生年金</v>
      </c>
      <c r="U17" s="588" t="str">
        <f>IF(☆start!$W$5=U$3,集計表!$E23,"")</f>
        <v/>
      </c>
      <c r="V17" s="588" t="str">
        <f>IF(☆start!$W$5=V$3,集計表!$E23,"")</f>
        <v/>
      </c>
      <c r="W17" s="588" t="str">
        <f>IF(☆start!$W$5=W$3,集計表!$E23,"")</f>
        <v/>
      </c>
      <c r="X17" s="588">
        <f>IF(☆start!$W$5=X$3,集計表!$E23,"")</f>
        <v>0</v>
      </c>
      <c r="Y17" s="588" t="str">
        <f>IF(☆start!$W$5=Y$3,集計表!$E23,"")</f>
        <v/>
      </c>
      <c r="Z17" s="588" t="str">
        <f>IF(☆start!$W$5=Z$3,集計表!$E23,"")</f>
        <v/>
      </c>
      <c r="AA17" s="588" t="str">
        <f>IF(☆start!$W$5=AA$3,集計表!$E23,"")</f>
        <v/>
      </c>
      <c r="AB17" s="588" t="str">
        <f>IF(☆start!$W$5=AB$3,集計表!$E23,"")</f>
        <v/>
      </c>
      <c r="AC17" s="588" t="str">
        <f>IF(☆start!$W$5=AC$3,集計表!$E23,"")</f>
        <v/>
      </c>
      <c r="AD17" s="588" t="str">
        <f>IF(☆start!$W$5=AD$3,集計表!$E23,"")</f>
        <v/>
      </c>
      <c r="AE17" s="588" t="str">
        <f>IF(☆start!$W$5=AE$3,集計表!$E23,"")</f>
        <v/>
      </c>
      <c r="AF17" s="588" t="str">
        <f>IF(☆start!$W$5=AF$3,集計表!$E23,"")</f>
        <v/>
      </c>
      <c r="AG17" s="589">
        <f t="shared" si="2"/>
        <v>0</v>
      </c>
    </row>
    <row r="18" spans="1:33" s="47" customFormat="1" ht="13.5" customHeight="1">
      <c r="A18" s="580"/>
      <c r="B18" s="727"/>
      <c r="C18" s="587" t="str">
        <f>+集計表!B24</f>
        <v>雇用保険</v>
      </c>
      <c r="D18" s="588" t="str">
        <f>IF(☆start!$W$5=D$3,集計表!$D24,"")</f>
        <v/>
      </c>
      <c r="E18" s="588" t="str">
        <f>IF(☆start!$W$5=E$3,集計表!$D24,"")</f>
        <v/>
      </c>
      <c r="F18" s="588" t="str">
        <f>IF(☆start!$W$5=F$3,集計表!$D24,"")</f>
        <v/>
      </c>
      <c r="G18" s="588">
        <f>IF(☆start!$W$5=G$3,集計表!$D24,"")</f>
        <v>0</v>
      </c>
      <c r="H18" s="588" t="str">
        <f>IF(☆start!$W$5=H$3,集計表!$D24,"")</f>
        <v/>
      </c>
      <c r="I18" s="588" t="str">
        <f>IF(☆start!$W$5=I$3,集計表!$D24,"")</f>
        <v/>
      </c>
      <c r="J18" s="588" t="str">
        <f>IF(☆start!$W$5=J$3,集計表!$D24,"")</f>
        <v/>
      </c>
      <c r="K18" s="588" t="str">
        <f>IF(☆start!$W$5=K$3,集計表!$D24,"")</f>
        <v/>
      </c>
      <c r="L18" s="588" t="str">
        <f>IF(☆start!$W$5=L$3,集計表!$D24,"")</f>
        <v/>
      </c>
      <c r="M18" s="588" t="str">
        <f>IF(☆start!$W$5=M$3,集計表!$D24,"")</f>
        <v/>
      </c>
      <c r="N18" s="588" t="str">
        <f>IF(☆start!$W$5=N$3,集計表!$D24,"")</f>
        <v/>
      </c>
      <c r="O18" s="588" t="str">
        <f>IF(☆start!$W$5=O$3,集計表!$D24,"")</f>
        <v/>
      </c>
      <c r="P18" s="589">
        <f t="shared" si="1"/>
        <v>0</v>
      </c>
      <c r="R18" s="580"/>
      <c r="S18" s="727"/>
      <c r="T18" s="612" t="str">
        <f t="shared" si="0"/>
        <v>雇用保険</v>
      </c>
      <c r="U18" s="588" t="str">
        <f>IF(☆start!$W$5=U$3,集計表!$E24,"")</f>
        <v/>
      </c>
      <c r="V18" s="588" t="str">
        <f>IF(☆start!$W$5=V$3,集計表!$E24,"")</f>
        <v/>
      </c>
      <c r="W18" s="588" t="str">
        <f>IF(☆start!$W$5=W$3,集計表!$E24,"")</f>
        <v/>
      </c>
      <c r="X18" s="588">
        <f>IF(☆start!$W$5=X$3,集計表!$E24,"")</f>
        <v>0</v>
      </c>
      <c r="Y18" s="588" t="str">
        <f>IF(☆start!$W$5=Y$3,集計表!$E24,"")</f>
        <v/>
      </c>
      <c r="Z18" s="588" t="str">
        <f>IF(☆start!$W$5=Z$3,集計表!$E24,"")</f>
        <v/>
      </c>
      <c r="AA18" s="588" t="str">
        <f>IF(☆start!$W$5=AA$3,集計表!$E24,"")</f>
        <v/>
      </c>
      <c r="AB18" s="588" t="str">
        <f>IF(☆start!$W$5=AB$3,集計表!$E24,"")</f>
        <v/>
      </c>
      <c r="AC18" s="588" t="str">
        <f>IF(☆start!$W$5=AC$3,集計表!$E24,"")</f>
        <v/>
      </c>
      <c r="AD18" s="588" t="str">
        <f>IF(☆start!$W$5=AD$3,集計表!$E24,"")</f>
        <v/>
      </c>
      <c r="AE18" s="588" t="str">
        <f>IF(☆start!$W$5=AE$3,集計表!$E24,"")</f>
        <v/>
      </c>
      <c r="AF18" s="588" t="str">
        <f>IF(☆start!$W$5=AF$3,集計表!$E24,"")</f>
        <v/>
      </c>
      <c r="AG18" s="589">
        <f t="shared" si="2"/>
        <v>0</v>
      </c>
    </row>
    <row r="19" spans="1:33" s="47" customFormat="1" ht="13.5" customHeight="1">
      <c r="A19" s="580"/>
      <c r="B19" s="727"/>
      <c r="C19" s="587" t="str">
        <f>+集計表!B25</f>
        <v>所得税</v>
      </c>
      <c r="D19" s="588" t="str">
        <f>IF(☆start!$W$5=D$3,集計表!$D25,"")</f>
        <v/>
      </c>
      <c r="E19" s="588" t="str">
        <f>IF(☆start!$W$5=E$3,集計表!$D25,"")</f>
        <v/>
      </c>
      <c r="F19" s="588" t="str">
        <f>IF(☆start!$W$5=F$3,集計表!$D25,"")</f>
        <v/>
      </c>
      <c r="G19" s="588">
        <f>IF(☆start!$W$5=G$3,集計表!$D25,"")</f>
        <v>0</v>
      </c>
      <c r="H19" s="588" t="str">
        <f>IF(☆start!$W$5=H$3,集計表!$D25,"")</f>
        <v/>
      </c>
      <c r="I19" s="588" t="str">
        <f>IF(☆start!$W$5=I$3,集計表!$D25,"")</f>
        <v/>
      </c>
      <c r="J19" s="588" t="str">
        <f>IF(☆start!$W$5=J$3,集計表!$D25,"")</f>
        <v/>
      </c>
      <c r="K19" s="588" t="str">
        <f>IF(☆start!$W$5=K$3,集計表!$D25,"")</f>
        <v/>
      </c>
      <c r="L19" s="588" t="str">
        <f>IF(☆start!$W$5=L$3,集計表!$D25,"")</f>
        <v/>
      </c>
      <c r="M19" s="588" t="str">
        <f>IF(☆start!$W$5=M$3,集計表!$D25,"")</f>
        <v/>
      </c>
      <c r="N19" s="588" t="str">
        <f>IF(☆start!$W$5=N$3,集計表!$D25,"")</f>
        <v/>
      </c>
      <c r="O19" s="588" t="str">
        <f>IF(☆start!$W$5=O$3,集計表!$D25,"")</f>
        <v/>
      </c>
      <c r="P19" s="589">
        <f t="shared" si="1"/>
        <v>0</v>
      </c>
      <c r="R19" s="580"/>
      <c r="S19" s="727"/>
      <c r="T19" s="612" t="str">
        <f t="shared" si="0"/>
        <v>所得税</v>
      </c>
      <c r="U19" s="588" t="str">
        <f>IF(☆start!$W$5=U$3,集計表!$E25,"")</f>
        <v/>
      </c>
      <c r="V19" s="588" t="str">
        <f>IF(☆start!$W$5=V$3,集計表!$E25,"")</f>
        <v/>
      </c>
      <c r="W19" s="588" t="str">
        <f>IF(☆start!$W$5=W$3,集計表!$E25,"")</f>
        <v/>
      </c>
      <c r="X19" s="588">
        <f>IF(☆start!$W$5=X$3,集計表!$E25,"")</f>
        <v>0</v>
      </c>
      <c r="Y19" s="588" t="str">
        <f>IF(☆start!$W$5=Y$3,集計表!$E25,"")</f>
        <v/>
      </c>
      <c r="Z19" s="588" t="str">
        <f>IF(☆start!$W$5=Z$3,集計表!$E25,"")</f>
        <v/>
      </c>
      <c r="AA19" s="588" t="str">
        <f>IF(☆start!$W$5=AA$3,集計表!$E25,"")</f>
        <v/>
      </c>
      <c r="AB19" s="588" t="str">
        <f>IF(☆start!$W$5=AB$3,集計表!$E25,"")</f>
        <v/>
      </c>
      <c r="AC19" s="588" t="str">
        <f>IF(☆start!$W$5=AC$3,集計表!$E25,"")</f>
        <v/>
      </c>
      <c r="AD19" s="588" t="str">
        <f>IF(☆start!$W$5=AD$3,集計表!$E25,"")</f>
        <v/>
      </c>
      <c r="AE19" s="588" t="str">
        <f>IF(☆start!$W$5=AE$3,集計表!$E25,"")</f>
        <v/>
      </c>
      <c r="AF19" s="588" t="str">
        <f>IF(☆start!$W$5=AF$3,集計表!$E25,"")</f>
        <v/>
      </c>
      <c r="AG19" s="589">
        <f t="shared" si="2"/>
        <v>0</v>
      </c>
    </row>
    <row r="20" spans="1:33" s="47" customFormat="1" ht="13.5" customHeight="1">
      <c r="A20" s="580"/>
      <c r="B20" s="727"/>
      <c r="C20" s="587" t="str">
        <f>+集計表!B26</f>
        <v>住民税</v>
      </c>
      <c r="D20" s="588" t="str">
        <f>IF(☆start!$W$5=D$3,集計表!$D26,"")</f>
        <v/>
      </c>
      <c r="E20" s="588" t="str">
        <f>IF(☆start!$W$5=E$3,集計表!$D26,"")</f>
        <v/>
      </c>
      <c r="F20" s="588" t="str">
        <f>IF(☆start!$W$5=F$3,集計表!$D26,"")</f>
        <v/>
      </c>
      <c r="G20" s="588">
        <f>IF(☆start!$W$5=G$3,集計表!$D26,"")</f>
        <v>0</v>
      </c>
      <c r="H20" s="588" t="str">
        <f>IF(☆start!$W$5=H$3,集計表!$D26,"")</f>
        <v/>
      </c>
      <c r="I20" s="588" t="str">
        <f>IF(☆start!$W$5=I$3,集計表!$D26,"")</f>
        <v/>
      </c>
      <c r="J20" s="588" t="str">
        <f>IF(☆start!$W$5=J$3,集計表!$D26,"")</f>
        <v/>
      </c>
      <c r="K20" s="588" t="str">
        <f>IF(☆start!$W$5=K$3,集計表!$D26,"")</f>
        <v/>
      </c>
      <c r="L20" s="588" t="str">
        <f>IF(☆start!$W$5=L$3,集計表!$D26,"")</f>
        <v/>
      </c>
      <c r="M20" s="588" t="str">
        <f>IF(☆start!$W$5=M$3,集計表!$D26,"")</f>
        <v/>
      </c>
      <c r="N20" s="588" t="str">
        <f>IF(☆start!$W$5=N$3,集計表!$D26,"")</f>
        <v/>
      </c>
      <c r="O20" s="588" t="str">
        <f>IF(☆start!$W$5=O$3,集計表!$D26,"")</f>
        <v/>
      </c>
      <c r="P20" s="589">
        <f t="shared" si="1"/>
        <v>0</v>
      </c>
      <c r="R20" s="580"/>
      <c r="S20" s="727"/>
      <c r="T20" s="612" t="str">
        <f t="shared" si="0"/>
        <v>住民税</v>
      </c>
      <c r="U20" s="588" t="str">
        <f>IF(☆start!$W$5=U$3,集計表!$E26,"")</f>
        <v/>
      </c>
      <c r="V20" s="588" t="str">
        <f>IF(☆start!$W$5=V$3,集計表!$E26,"")</f>
        <v/>
      </c>
      <c r="W20" s="588" t="str">
        <f>IF(☆start!$W$5=W$3,集計表!$E26,"")</f>
        <v/>
      </c>
      <c r="X20" s="588">
        <f>IF(☆start!$W$5=X$3,集計表!$E26,"")</f>
        <v>0</v>
      </c>
      <c r="Y20" s="588" t="str">
        <f>IF(☆start!$W$5=Y$3,集計表!$E26,"")</f>
        <v/>
      </c>
      <c r="Z20" s="588" t="str">
        <f>IF(☆start!$W$5=Z$3,集計表!$E26,"")</f>
        <v/>
      </c>
      <c r="AA20" s="588" t="str">
        <f>IF(☆start!$W$5=AA$3,集計表!$E26,"")</f>
        <v/>
      </c>
      <c r="AB20" s="588" t="str">
        <f>IF(☆start!$W$5=AB$3,集計表!$E26,"")</f>
        <v/>
      </c>
      <c r="AC20" s="588" t="str">
        <f>IF(☆start!$W$5=AC$3,集計表!$E26,"")</f>
        <v/>
      </c>
      <c r="AD20" s="588" t="str">
        <f>IF(☆start!$W$5=AD$3,集計表!$E26,"")</f>
        <v/>
      </c>
      <c r="AE20" s="588" t="str">
        <f>IF(☆start!$W$5=AE$3,集計表!$E26,"")</f>
        <v/>
      </c>
      <c r="AF20" s="588" t="str">
        <f>IF(☆start!$W$5=AF$3,集計表!$E26,"")</f>
        <v/>
      </c>
      <c r="AG20" s="589">
        <f t="shared" si="2"/>
        <v>0</v>
      </c>
    </row>
    <row r="21" spans="1:33" s="47" customFormat="1" ht="13.5" customHeight="1">
      <c r="A21" s="580"/>
      <c r="B21" s="727"/>
      <c r="C21" s="587">
        <f>+集計表!B27</f>
        <v>0</v>
      </c>
      <c r="D21" s="588" t="str">
        <f>IF(☆start!$W$5=D$3,集計表!$D27,"")</f>
        <v/>
      </c>
      <c r="E21" s="588" t="str">
        <f>IF(☆start!$W$5=E$3,集計表!$D27,"")</f>
        <v/>
      </c>
      <c r="F21" s="588" t="str">
        <f>IF(☆start!$W$5=F$3,集計表!$D27,"")</f>
        <v/>
      </c>
      <c r="G21" s="588">
        <f>IF(☆start!$W$5=G$3,集計表!$D27,"")</f>
        <v>0</v>
      </c>
      <c r="H21" s="588" t="str">
        <f>IF(☆start!$W$5=H$3,集計表!$D27,"")</f>
        <v/>
      </c>
      <c r="I21" s="588" t="str">
        <f>IF(☆start!$W$5=I$3,集計表!$D27,"")</f>
        <v/>
      </c>
      <c r="J21" s="588" t="str">
        <f>IF(☆start!$W$5=J$3,集計表!$D27,"")</f>
        <v/>
      </c>
      <c r="K21" s="588" t="str">
        <f>IF(☆start!$W$5=K$3,集計表!$D27,"")</f>
        <v/>
      </c>
      <c r="L21" s="588" t="str">
        <f>IF(☆start!$W$5=L$3,集計表!$D27,"")</f>
        <v/>
      </c>
      <c r="M21" s="588" t="str">
        <f>IF(☆start!$W$5=M$3,集計表!$D27,"")</f>
        <v/>
      </c>
      <c r="N21" s="588" t="str">
        <f>IF(☆start!$W$5=N$3,集計表!$D27,"")</f>
        <v/>
      </c>
      <c r="O21" s="588" t="str">
        <f>IF(☆start!$W$5=O$3,集計表!$D27,"")</f>
        <v/>
      </c>
      <c r="P21" s="589">
        <f t="shared" si="1"/>
        <v>0</v>
      </c>
      <c r="R21" s="580"/>
      <c r="S21" s="727"/>
      <c r="T21" s="612">
        <f t="shared" si="0"/>
        <v>0</v>
      </c>
      <c r="U21" s="588" t="str">
        <f>IF(☆start!$W$5=U$3,集計表!$E27,"")</f>
        <v/>
      </c>
      <c r="V21" s="588" t="str">
        <f>IF(☆start!$W$5=V$3,集計表!$E27,"")</f>
        <v/>
      </c>
      <c r="W21" s="588" t="str">
        <f>IF(☆start!$W$5=W$3,集計表!$E27,"")</f>
        <v/>
      </c>
      <c r="X21" s="588">
        <f>IF(☆start!$W$5=X$3,集計表!$E27,"")</f>
        <v>0</v>
      </c>
      <c r="Y21" s="588" t="str">
        <f>IF(☆start!$W$5=Y$3,集計表!$E27,"")</f>
        <v/>
      </c>
      <c r="Z21" s="588" t="str">
        <f>IF(☆start!$W$5=Z$3,集計表!$E27,"")</f>
        <v/>
      </c>
      <c r="AA21" s="588" t="str">
        <f>IF(☆start!$W$5=AA$3,集計表!$E27,"")</f>
        <v/>
      </c>
      <c r="AB21" s="588" t="str">
        <f>IF(☆start!$W$5=AB$3,集計表!$E27,"")</f>
        <v/>
      </c>
      <c r="AC21" s="588" t="str">
        <f>IF(☆start!$W$5=AC$3,集計表!$E27,"")</f>
        <v/>
      </c>
      <c r="AD21" s="588" t="str">
        <f>IF(☆start!$W$5=AD$3,集計表!$E27,"")</f>
        <v/>
      </c>
      <c r="AE21" s="588" t="str">
        <f>IF(☆start!$W$5=AE$3,集計表!$E27,"")</f>
        <v/>
      </c>
      <c r="AF21" s="588" t="str">
        <f>IF(☆start!$W$5=AF$3,集計表!$E27,"")</f>
        <v/>
      </c>
      <c r="AG21" s="589">
        <f t="shared" si="2"/>
        <v>0</v>
      </c>
    </row>
    <row r="22" spans="1:33" s="47" customFormat="1" ht="13.5" customHeight="1">
      <c r="A22" s="580"/>
      <c r="B22" s="727"/>
      <c r="C22" s="587">
        <f>+集計表!B28</f>
        <v>0</v>
      </c>
      <c r="D22" s="588" t="str">
        <f>IF(☆start!$W$5=D$3,集計表!$D28,"")</f>
        <v/>
      </c>
      <c r="E22" s="588" t="str">
        <f>IF(☆start!$W$5=E$3,集計表!$D28,"")</f>
        <v/>
      </c>
      <c r="F22" s="588" t="str">
        <f>IF(☆start!$W$5=F$3,集計表!$D28,"")</f>
        <v/>
      </c>
      <c r="G22" s="588">
        <f>IF(☆start!$W$5=G$3,集計表!$D28,"")</f>
        <v>0</v>
      </c>
      <c r="H22" s="588" t="str">
        <f>IF(☆start!$W$5=H$3,集計表!$D28,"")</f>
        <v/>
      </c>
      <c r="I22" s="588" t="str">
        <f>IF(☆start!$W$5=I$3,集計表!$D28,"")</f>
        <v/>
      </c>
      <c r="J22" s="588" t="str">
        <f>IF(☆start!$W$5=J$3,集計表!$D28,"")</f>
        <v/>
      </c>
      <c r="K22" s="588" t="str">
        <f>IF(☆start!$W$5=K$3,集計表!$D28,"")</f>
        <v/>
      </c>
      <c r="L22" s="588" t="str">
        <f>IF(☆start!$W$5=L$3,集計表!$D28,"")</f>
        <v/>
      </c>
      <c r="M22" s="588" t="str">
        <f>IF(☆start!$W$5=M$3,集計表!$D28,"")</f>
        <v/>
      </c>
      <c r="N22" s="588" t="str">
        <f>IF(☆start!$W$5=N$3,集計表!$D28,"")</f>
        <v/>
      </c>
      <c r="O22" s="588" t="str">
        <f>IF(☆start!$W$5=O$3,集計表!$D28,"")</f>
        <v/>
      </c>
      <c r="P22" s="589">
        <f t="shared" si="1"/>
        <v>0</v>
      </c>
      <c r="R22" s="580"/>
      <c r="S22" s="727"/>
      <c r="T22" s="612">
        <f t="shared" si="0"/>
        <v>0</v>
      </c>
      <c r="U22" s="588" t="str">
        <f>IF(☆start!$W$5=U$3,集計表!$E28,"")</f>
        <v/>
      </c>
      <c r="V22" s="588" t="str">
        <f>IF(☆start!$W$5=V$3,集計表!$E28,"")</f>
        <v/>
      </c>
      <c r="W22" s="588" t="str">
        <f>IF(☆start!$W$5=W$3,集計表!$E28,"")</f>
        <v/>
      </c>
      <c r="X22" s="588">
        <f>IF(☆start!$W$5=X$3,集計表!$E28,"")</f>
        <v>0</v>
      </c>
      <c r="Y22" s="588" t="str">
        <f>IF(☆start!$W$5=Y$3,集計表!$E28,"")</f>
        <v/>
      </c>
      <c r="Z22" s="588" t="str">
        <f>IF(☆start!$W$5=Z$3,集計表!$E28,"")</f>
        <v/>
      </c>
      <c r="AA22" s="588" t="str">
        <f>IF(☆start!$W$5=AA$3,集計表!$E28,"")</f>
        <v/>
      </c>
      <c r="AB22" s="588" t="str">
        <f>IF(☆start!$W$5=AB$3,集計表!$E28,"")</f>
        <v/>
      </c>
      <c r="AC22" s="588" t="str">
        <f>IF(☆start!$W$5=AC$3,集計表!$E28,"")</f>
        <v/>
      </c>
      <c r="AD22" s="588" t="str">
        <f>IF(☆start!$W$5=AD$3,集計表!$E28,"")</f>
        <v/>
      </c>
      <c r="AE22" s="588" t="str">
        <f>IF(☆start!$W$5=AE$3,集計表!$E28,"")</f>
        <v/>
      </c>
      <c r="AF22" s="588" t="str">
        <f>IF(☆start!$W$5=AF$3,集計表!$E28,"")</f>
        <v/>
      </c>
      <c r="AG22" s="589">
        <f t="shared" si="2"/>
        <v>0</v>
      </c>
    </row>
    <row r="23" spans="1:33" s="47" customFormat="1" ht="13.5" customHeight="1">
      <c r="A23" s="580"/>
      <c r="B23" s="727"/>
      <c r="C23" s="587">
        <f>+集計表!B29</f>
        <v>0</v>
      </c>
      <c r="D23" s="588" t="str">
        <f>IF(☆start!$W$5=D$3,集計表!$D29,"")</f>
        <v/>
      </c>
      <c r="E23" s="588" t="str">
        <f>IF(☆start!$W$5=E$3,集計表!$D29,"")</f>
        <v/>
      </c>
      <c r="F23" s="588" t="str">
        <f>IF(☆start!$W$5=F$3,集計表!$D29,"")</f>
        <v/>
      </c>
      <c r="G23" s="588">
        <f>IF(☆start!$W$5=G$3,集計表!$D29,"")</f>
        <v>0</v>
      </c>
      <c r="H23" s="588" t="str">
        <f>IF(☆start!$W$5=H$3,集計表!$D29,"")</f>
        <v/>
      </c>
      <c r="I23" s="588" t="str">
        <f>IF(☆start!$W$5=I$3,集計表!$D29,"")</f>
        <v/>
      </c>
      <c r="J23" s="588" t="str">
        <f>IF(☆start!$W$5=J$3,集計表!$D29,"")</f>
        <v/>
      </c>
      <c r="K23" s="588" t="str">
        <f>IF(☆start!$W$5=K$3,集計表!$D29,"")</f>
        <v/>
      </c>
      <c r="L23" s="588" t="str">
        <f>IF(☆start!$W$5=L$3,集計表!$D29,"")</f>
        <v/>
      </c>
      <c r="M23" s="588" t="str">
        <f>IF(☆start!$W$5=M$3,集計表!$D29,"")</f>
        <v/>
      </c>
      <c r="N23" s="588" t="str">
        <f>IF(☆start!$W$5=N$3,集計表!$D29,"")</f>
        <v/>
      </c>
      <c r="O23" s="588" t="str">
        <f>IF(☆start!$W$5=O$3,集計表!$D29,"")</f>
        <v/>
      </c>
      <c r="P23" s="589">
        <f t="shared" si="1"/>
        <v>0</v>
      </c>
      <c r="R23" s="580"/>
      <c r="S23" s="727"/>
      <c r="T23" s="612">
        <f t="shared" si="0"/>
        <v>0</v>
      </c>
      <c r="U23" s="588" t="str">
        <f>IF(☆start!$W$5=U$3,集計表!$E29,"")</f>
        <v/>
      </c>
      <c r="V23" s="588" t="str">
        <f>IF(☆start!$W$5=V$3,集計表!$E29,"")</f>
        <v/>
      </c>
      <c r="W23" s="588" t="str">
        <f>IF(☆start!$W$5=W$3,集計表!$E29,"")</f>
        <v/>
      </c>
      <c r="X23" s="588">
        <f>IF(☆start!$W$5=X$3,集計表!$E29,"")</f>
        <v>0</v>
      </c>
      <c r="Y23" s="588" t="str">
        <f>IF(☆start!$W$5=Y$3,集計表!$E29,"")</f>
        <v/>
      </c>
      <c r="Z23" s="588" t="str">
        <f>IF(☆start!$W$5=Z$3,集計表!$E29,"")</f>
        <v/>
      </c>
      <c r="AA23" s="588" t="str">
        <f>IF(☆start!$W$5=AA$3,集計表!$E29,"")</f>
        <v/>
      </c>
      <c r="AB23" s="588" t="str">
        <f>IF(☆start!$W$5=AB$3,集計表!$E29,"")</f>
        <v/>
      </c>
      <c r="AC23" s="588" t="str">
        <f>IF(☆start!$W$5=AC$3,集計表!$E29,"")</f>
        <v/>
      </c>
      <c r="AD23" s="588" t="str">
        <f>IF(☆start!$W$5=AD$3,集計表!$E29,"")</f>
        <v/>
      </c>
      <c r="AE23" s="588" t="str">
        <f>IF(☆start!$W$5=AE$3,集計表!$E29,"")</f>
        <v/>
      </c>
      <c r="AF23" s="588" t="str">
        <f>IF(☆start!$W$5=AF$3,集計表!$E29,"")</f>
        <v/>
      </c>
      <c r="AG23" s="589">
        <f t="shared" si="2"/>
        <v>0</v>
      </c>
    </row>
    <row r="24" spans="1:33" s="47" customFormat="1" ht="13.5" customHeight="1">
      <c r="A24" s="580"/>
      <c r="B24" s="611"/>
      <c r="C24" s="590" t="str">
        <f>+集計表!B30</f>
        <v>合　計</v>
      </c>
      <c r="D24" s="588" t="str">
        <f>IF(☆start!$W$5=D$3,集計表!$D30,"")</f>
        <v/>
      </c>
      <c r="E24" s="588" t="str">
        <f>IF(☆start!$W$5=E$3,集計表!$D30,"")</f>
        <v/>
      </c>
      <c r="F24" s="588" t="str">
        <f>IF(☆start!$W$5=F$3,集計表!$D30,"")</f>
        <v/>
      </c>
      <c r="G24" s="588">
        <f>IF(☆start!$W$5=G$3,集計表!$D30,"")</f>
        <v>0</v>
      </c>
      <c r="H24" s="588" t="str">
        <f>IF(☆start!$W$5=H$3,集計表!$D30,"")</f>
        <v/>
      </c>
      <c r="I24" s="588" t="str">
        <f>IF(☆start!$W$5=I$3,集計表!$D30,"")</f>
        <v/>
      </c>
      <c r="J24" s="588" t="str">
        <f>IF(☆start!$W$5=J$3,集計表!$D30,"")</f>
        <v/>
      </c>
      <c r="K24" s="588" t="str">
        <f>IF(☆start!$W$5=K$3,集計表!$D30,"")</f>
        <v/>
      </c>
      <c r="L24" s="588" t="str">
        <f>IF(☆start!$W$5=L$3,集計表!$D30,"")</f>
        <v/>
      </c>
      <c r="M24" s="588" t="str">
        <f>IF(☆start!$W$5=M$3,集計表!$D30,"")</f>
        <v/>
      </c>
      <c r="N24" s="588" t="str">
        <f>IF(☆start!$W$5=N$3,集計表!$D30,"")</f>
        <v/>
      </c>
      <c r="O24" s="588" t="str">
        <f>IF(☆start!$W$5=O$3,集計表!$D30,"")</f>
        <v/>
      </c>
      <c r="P24" s="589">
        <f t="shared" si="1"/>
        <v>0</v>
      </c>
      <c r="R24" s="580"/>
      <c r="S24" s="611"/>
      <c r="T24" s="590" t="str">
        <f t="shared" si="0"/>
        <v>合　計</v>
      </c>
      <c r="U24" s="588" t="str">
        <f>IF(☆start!$W$5=U$3,集計表!$E30,"")</f>
        <v/>
      </c>
      <c r="V24" s="588" t="str">
        <f>IF(☆start!$W$5=V$3,集計表!$E30,"")</f>
        <v/>
      </c>
      <c r="W24" s="588" t="str">
        <f>IF(☆start!$W$5=W$3,集計表!$E30,"")</f>
        <v/>
      </c>
      <c r="X24" s="588">
        <f>IF(☆start!$W$5=X$3,集計表!$E30,"")</f>
        <v>0</v>
      </c>
      <c r="Y24" s="588" t="str">
        <f>IF(☆start!$W$5=Y$3,集計表!$E30,"")</f>
        <v/>
      </c>
      <c r="Z24" s="588" t="str">
        <f>IF(☆start!$W$5=Z$3,集計表!$E30,"")</f>
        <v/>
      </c>
      <c r="AA24" s="588" t="str">
        <f>IF(☆start!$W$5=AA$3,集計表!$E30,"")</f>
        <v/>
      </c>
      <c r="AB24" s="588" t="str">
        <f>IF(☆start!$W$5=AB$3,集計表!$E30,"")</f>
        <v/>
      </c>
      <c r="AC24" s="588" t="str">
        <f>IF(☆start!$W$5=AC$3,集計表!$E30,"")</f>
        <v/>
      </c>
      <c r="AD24" s="588" t="str">
        <f>IF(☆start!$W$5=AD$3,集計表!$E30,"")</f>
        <v/>
      </c>
      <c r="AE24" s="588" t="str">
        <f>IF(☆start!$W$5=AE$3,集計表!$E30,"")</f>
        <v/>
      </c>
      <c r="AF24" s="588" t="str">
        <f>IF(☆start!$W$5=AF$3,集計表!$E30,"")</f>
        <v/>
      </c>
      <c r="AG24" s="589">
        <f t="shared" si="2"/>
        <v>0</v>
      </c>
    </row>
    <row r="25" spans="1:33" s="47" customFormat="1" ht="13.5" customHeight="1">
      <c r="A25" s="580"/>
      <c r="C25" s="591" t="s">
        <v>10</v>
      </c>
      <c r="D25" s="588" t="str">
        <f>IF(☆start!$W$5=D$3,集計表!$D31,"")</f>
        <v/>
      </c>
      <c r="E25" s="588" t="str">
        <f>IF(☆start!$W$5=E$3,集計表!$D31,"")</f>
        <v/>
      </c>
      <c r="F25" s="588" t="str">
        <f>IF(☆start!$W$5=F$3,集計表!$D31,"")</f>
        <v/>
      </c>
      <c r="G25" s="588">
        <f>IF(☆start!$W$5=G$3,集計表!$D31,"")</f>
        <v>0</v>
      </c>
      <c r="H25" s="588" t="str">
        <f>IF(☆start!$W$5=H$3,集計表!$D31,"")</f>
        <v/>
      </c>
      <c r="I25" s="588" t="str">
        <f>IF(☆start!$W$5=I$3,集計表!$D31,"")</f>
        <v/>
      </c>
      <c r="J25" s="588" t="str">
        <f>IF(☆start!$W$5=J$3,集計表!$D31,"")</f>
        <v/>
      </c>
      <c r="K25" s="588" t="str">
        <f>IF(☆start!$W$5=K$3,集計表!$D31,"")</f>
        <v/>
      </c>
      <c r="L25" s="588" t="str">
        <f>IF(☆start!$W$5=L$3,集計表!$D31,"")</f>
        <v/>
      </c>
      <c r="M25" s="588" t="str">
        <f>IF(☆start!$W$5=M$3,集計表!$D31,"")</f>
        <v/>
      </c>
      <c r="N25" s="588" t="str">
        <f>IF(☆start!$W$5=N$3,集計表!$D31,"")</f>
        <v/>
      </c>
      <c r="O25" s="588" t="str">
        <f>IF(☆start!$W$5=O$3,集計表!$D31,"")</f>
        <v/>
      </c>
      <c r="P25" s="589">
        <f t="shared" si="1"/>
        <v>0</v>
      </c>
      <c r="R25" s="580"/>
      <c r="S25" s="732" t="s">
        <v>10</v>
      </c>
      <c r="T25" s="733"/>
      <c r="U25" s="588" t="str">
        <f>IF(☆start!$W$5=U$3,集計表!$E31,"")</f>
        <v/>
      </c>
      <c r="V25" s="588" t="str">
        <f>IF(☆start!$W$5=V$3,集計表!$E31,"")</f>
        <v/>
      </c>
      <c r="W25" s="588" t="str">
        <f>IF(☆start!$W$5=W$3,集計表!$E31,"")</f>
        <v/>
      </c>
      <c r="X25" s="588">
        <f>IF(☆start!$W$5=X$3,集計表!$E31,"")</f>
        <v>0</v>
      </c>
      <c r="Y25" s="588" t="str">
        <f>IF(☆start!$W$5=Y$3,集計表!$E31,"")</f>
        <v/>
      </c>
      <c r="Z25" s="588" t="str">
        <f>IF(☆start!$W$5=Z$3,集計表!$E31,"")</f>
        <v/>
      </c>
      <c r="AA25" s="588" t="str">
        <f>IF(☆start!$W$5=AA$3,集計表!$E31,"")</f>
        <v/>
      </c>
      <c r="AB25" s="588" t="str">
        <f>IF(☆start!$W$5=AB$3,集計表!$E31,"")</f>
        <v/>
      </c>
      <c r="AC25" s="588" t="str">
        <f>IF(☆start!$W$5=AC$3,集計表!$E31,"")</f>
        <v/>
      </c>
      <c r="AD25" s="588" t="str">
        <f>IF(☆start!$W$5=AD$3,集計表!$E31,"")</f>
        <v/>
      </c>
      <c r="AE25" s="588" t="str">
        <f>IF(☆start!$W$5=AE$3,集計表!$E31,"")</f>
        <v/>
      </c>
      <c r="AF25" s="588" t="str">
        <f>IF(☆start!$W$5=AF$3,集計表!$E31,"")</f>
        <v/>
      </c>
      <c r="AG25" s="589">
        <f t="shared" si="2"/>
        <v>0</v>
      </c>
    </row>
    <row r="26" spans="1:33" ht="9.75" customHeight="1"/>
    <row r="27" spans="1:33" ht="15" customHeight="1"/>
    <row r="28" spans="1:33">
      <c r="A28" s="20"/>
      <c r="B28" s="582" t="s">
        <v>24</v>
      </c>
      <c r="C28" s="592" t="s">
        <v>248</v>
      </c>
      <c r="D28" s="584">
        <v>1</v>
      </c>
      <c r="E28" s="584">
        <v>2</v>
      </c>
      <c r="F28" s="584">
        <v>3</v>
      </c>
      <c r="G28" s="584">
        <v>4</v>
      </c>
      <c r="H28" s="584">
        <v>5</v>
      </c>
      <c r="I28" s="584">
        <v>6</v>
      </c>
      <c r="J28" s="584">
        <v>7</v>
      </c>
      <c r="K28" s="584">
        <v>8</v>
      </c>
      <c r="L28" s="584">
        <v>9</v>
      </c>
      <c r="M28" s="584">
        <v>10</v>
      </c>
      <c r="N28" s="584">
        <v>11</v>
      </c>
      <c r="O28" s="585" t="s">
        <v>246</v>
      </c>
      <c r="P28" s="582" t="s">
        <v>26</v>
      </c>
      <c r="Q28" s="593"/>
      <c r="S28" s="582" t="s">
        <v>25</v>
      </c>
      <c r="T28" s="587"/>
      <c r="U28" s="584">
        <v>1</v>
      </c>
      <c r="V28" s="584">
        <v>2</v>
      </c>
      <c r="W28" s="584">
        <v>3</v>
      </c>
      <c r="X28" s="584">
        <v>4</v>
      </c>
      <c r="Y28" s="584">
        <v>5</v>
      </c>
      <c r="Z28" s="584">
        <v>6</v>
      </c>
      <c r="AA28" s="584">
        <v>7</v>
      </c>
      <c r="AB28" s="584">
        <v>8</v>
      </c>
      <c r="AC28" s="584">
        <v>9</v>
      </c>
      <c r="AD28" s="584">
        <v>10</v>
      </c>
      <c r="AE28" s="584">
        <v>11</v>
      </c>
      <c r="AF28" s="585" t="s">
        <v>246</v>
      </c>
      <c r="AG28" s="582" t="s">
        <v>26</v>
      </c>
    </row>
    <row r="29" spans="1:33" ht="13.5" customHeight="1">
      <c r="A29" s="20"/>
      <c r="B29" s="729" t="s">
        <v>249</v>
      </c>
      <c r="C29" s="594" t="str">
        <f>+賞与!C14</f>
        <v>賞　与</v>
      </c>
      <c r="D29" s="588" t="str">
        <f>IF(☆start!$W$5=D$28,賞与!$C$8,"")</f>
        <v/>
      </c>
      <c r="E29" s="588" t="str">
        <f>IF(☆start!$W$5=E$28,賞与!$C$8,"")</f>
        <v/>
      </c>
      <c r="F29" s="588" t="str">
        <f>IF(☆start!$W$5=F$28,賞与!$C$8,"")</f>
        <v/>
      </c>
      <c r="G29" s="588">
        <f>IF(☆start!$W$5=G$28,賞与!$C$8,"")</f>
        <v>0</v>
      </c>
      <c r="H29" s="588" t="str">
        <f>IF(☆start!$W$5=H$28,賞与!$C$8,"")</f>
        <v/>
      </c>
      <c r="I29" s="588" t="str">
        <f>IF(☆start!$W$5=I$28,賞与!$C$8,"")</f>
        <v/>
      </c>
      <c r="J29" s="588" t="str">
        <f>IF(☆start!$W$5=J$28,賞与!$C$8,"")</f>
        <v/>
      </c>
      <c r="K29" s="588" t="str">
        <f>IF(☆start!$W$5=K$28,賞与!$C$8,"")</f>
        <v/>
      </c>
      <c r="L29" s="588" t="str">
        <f>IF(☆start!$W$5=L$28,賞与!$C$8,"")</f>
        <v/>
      </c>
      <c r="M29" s="588" t="str">
        <f>IF(☆start!$W$5=M$28,賞与!$C$8,"")</f>
        <v/>
      </c>
      <c r="N29" s="588" t="str">
        <f>IF(☆start!$W$5=N$28,賞与!$C$8,"")</f>
        <v/>
      </c>
      <c r="O29" s="588" t="str">
        <f>IF(☆start!$W$5=O$28,賞与!$C$8,"")</f>
        <v/>
      </c>
      <c r="P29" s="589">
        <f t="shared" ref="P29:P37" si="3">SUM(D29:O29)</f>
        <v>0</v>
      </c>
      <c r="Q29" s="593"/>
      <c r="S29" s="729" t="s">
        <v>249</v>
      </c>
      <c r="T29" s="594" t="str">
        <f t="shared" ref="T29:T36" si="4">+C29</f>
        <v>賞　与</v>
      </c>
      <c r="U29" s="588" t="str">
        <f>IF(☆start!$W$5=U$28,賞与!$C$9,"")</f>
        <v/>
      </c>
      <c r="V29" s="588" t="str">
        <f>IF(☆start!$W$5=V$28,賞与!$C$9,"")</f>
        <v/>
      </c>
      <c r="W29" s="588" t="str">
        <f>IF(☆start!$W$5=W$28,賞与!$C$9,"")</f>
        <v/>
      </c>
      <c r="X29" s="588">
        <f>IF(☆start!$W$5=X$28,賞与!$C$9,"")</f>
        <v>0</v>
      </c>
      <c r="Y29" s="588" t="str">
        <f>IF(☆start!$W$5=Y$28,賞与!$C$9,"")</f>
        <v/>
      </c>
      <c r="Z29" s="588" t="str">
        <f>IF(☆start!$W$5=Z$28,賞与!$C$9,"")</f>
        <v/>
      </c>
      <c r="AA29" s="588" t="str">
        <f>IF(☆start!$W$5=AA$28,賞与!$C$9,"")</f>
        <v/>
      </c>
      <c r="AB29" s="588" t="str">
        <f>IF(☆start!$W$5=AB$28,賞与!$C$9,"")</f>
        <v/>
      </c>
      <c r="AC29" s="588" t="str">
        <f>IF(☆start!$W$5=AC$28,賞与!$C$9,"")</f>
        <v/>
      </c>
      <c r="AD29" s="588" t="str">
        <f>IF(☆start!$W$5=AD$28,賞与!$C$9,"")</f>
        <v/>
      </c>
      <c r="AE29" s="588" t="str">
        <f>IF(☆start!$W$5=AE$28,賞与!$C$9,"")</f>
        <v/>
      </c>
      <c r="AF29" s="588" t="str">
        <f>IF(☆start!$W$5=AF$28,賞与!$C$9,"")</f>
        <v/>
      </c>
      <c r="AG29" s="589">
        <f t="shared" ref="AG29:AG37" si="5">SUM(U29:AF29)</f>
        <v>0</v>
      </c>
    </row>
    <row r="30" spans="1:33">
      <c r="A30" s="20"/>
      <c r="B30" s="730"/>
      <c r="C30" s="594" t="str">
        <f>+賞与!D7</f>
        <v>諸手当</v>
      </c>
      <c r="D30" s="588" t="str">
        <f>IF(☆start!$W$5=D$28,賞与!$D$8,"")</f>
        <v/>
      </c>
      <c r="E30" s="588" t="str">
        <f>IF(☆start!$W$5=E$28,賞与!$D$8,"")</f>
        <v/>
      </c>
      <c r="F30" s="588" t="str">
        <f>IF(☆start!$W$5=F$28,賞与!$D$8,"")</f>
        <v/>
      </c>
      <c r="G30" s="588">
        <f>IF(☆start!$W$5=G$28,賞与!$D$8,"")</f>
        <v>0</v>
      </c>
      <c r="H30" s="588" t="str">
        <f>IF(☆start!$W$5=H$28,賞与!$D$8,"")</f>
        <v/>
      </c>
      <c r="I30" s="588" t="str">
        <f>IF(☆start!$W$5=I$28,賞与!$D$8,"")</f>
        <v/>
      </c>
      <c r="J30" s="588" t="str">
        <f>IF(☆start!$W$5=J$28,賞与!$D$8,"")</f>
        <v/>
      </c>
      <c r="K30" s="588" t="str">
        <f>IF(☆start!$W$5=K$28,賞与!$D$8,"")</f>
        <v/>
      </c>
      <c r="L30" s="588" t="str">
        <f>IF(☆start!$W$5=L$28,賞与!$D$8,"")</f>
        <v/>
      </c>
      <c r="M30" s="588" t="str">
        <f>IF(☆start!$W$5=M$28,賞与!$D$8,"")</f>
        <v/>
      </c>
      <c r="N30" s="588" t="str">
        <f>IF(☆start!$W$5=N$28,賞与!$D$8,"")</f>
        <v/>
      </c>
      <c r="O30" s="588" t="str">
        <f>IF(☆start!$W$5=O$28,賞与!$D$8,"")</f>
        <v/>
      </c>
      <c r="P30" s="589">
        <f t="shared" si="3"/>
        <v>0</v>
      </c>
      <c r="Q30" s="593"/>
      <c r="S30" s="730"/>
      <c r="T30" s="594" t="str">
        <f t="shared" si="4"/>
        <v>諸手当</v>
      </c>
      <c r="U30" s="588" t="str">
        <f>IF(☆start!$W$5=U$28,賞与!$D$9,"")</f>
        <v/>
      </c>
      <c r="V30" s="588" t="str">
        <f>IF(☆start!$W$5=V$28,賞与!$D$9,"")</f>
        <v/>
      </c>
      <c r="W30" s="588" t="str">
        <f>IF(☆start!$W$5=W$28,賞与!$D$9,"")</f>
        <v/>
      </c>
      <c r="X30" s="588">
        <f>IF(☆start!$W$5=X$28,賞与!$D$9,"")</f>
        <v>0</v>
      </c>
      <c r="Y30" s="588" t="str">
        <f>IF(☆start!$W$5=Y$28,賞与!$D$9,"")</f>
        <v/>
      </c>
      <c r="Z30" s="588" t="str">
        <f>IF(☆start!$W$5=Z$28,賞与!$D$9,"")</f>
        <v/>
      </c>
      <c r="AA30" s="588" t="str">
        <f>IF(☆start!$W$5=AA$28,賞与!$D$9,"")</f>
        <v/>
      </c>
      <c r="AB30" s="588" t="str">
        <f>IF(☆start!$W$5=AB$28,賞与!$D$9,"")</f>
        <v/>
      </c>
      <c r="AC30" s="588" t="str">
        <f>IF(☆start!$W$5=AC$28,賞与!$D$9,"")</f>
        <v/>
      </c>
      <c r="AD30" s="588" t="str">
        <f>IF(☆start!$W$5=AD$28,賞与!$D$9,"")</f>
        <v/>
      </c>
      <c r="AE30" s="588" t="str">
        <f>IF(☆start!$W$5=AE$28,賞与!$D$9,"")</f>
        <v/>
      </c>
      <c r="AF30" s="588" t="str">
        <f>IF(☆start!$W$5=AF$28,賞与!$D$9,"")</f>
        <v/>
      </c>
      <c r="AG30" s="589">
        <f t="shared" si="5"/>
        <v>0</v>
      </c>
    </row>
    <row r="31" spans="1:33">
      <c r="A31" s="20"/>
      <c r="B31" s="731"/>
      <c r="C31" s="594" t="str">
        <f>+賞与!E7</f>
        <v>支給金額</v>
      </c>
      <c r="D31" s="588" t="str">
        <f>IF(☆start!$W$5=D$28,賞与!$E$8,"")</f>
        <v/>
      </c>
      <c r="E31" s="588" t="str">
        <f>IF(☆start!$W$5=E$28,賞与!$E$8,"")</f>
        <v/>
      </c>
      <c r="F31" s="588" t="str">
        <f>IF(☆start!$W$5=F$28,賞与!$E$8,"")</f>
        <v/>
      </c>
      <c r="G31" s="588">
        <f>IF(☆start!$W$5=G$28,賞与!$E$8,"")</f>
        <v>0</v>
      </c>
      <c r="H31" s="588" t="str">
        <f>IF(☆start!$W$5=H$28,賞与!$E$8,"")</f>
        <v/>
      </c>
      <c r="I31" s="588" t="str">
        <f>IF(☆start!$W$5=I$28,賞与!$E$8,"")</f>
        <v/>
      </c>
      <c r="J31" s="588" t="str">
        <f>IF(☆start!$W$5=J$28,賞与!$E$8,"")</f>
        <v/>
      </c>
      <c r="K31" s="588" t="str">
        <f>IF(☆start!$W$5=K$28,賞与!$E$8,"")</f>
        <v/>
      </c>
      <c r="L31" s="588" t="str">
        <f>IF(☆start!$W$5=L$28,賞与!$E$8,"")</f>
        <v/>
      </c>
      <c r="M31" s="588" t="str">
        <f>IF(☆start!$W$5=M$28,賞与!$E$8,"")</f>
        <v/>
      </c>
      <c r="N31" s="588" t="str">
        <f>IF(☆start!$W$5=N$28,賞与!$E$8,"")</f>
        <v/>
      </c>
      <c r="O31" s="588" t="str">
        <f>IF(☆start!$W$5=O$28,賞与!$E$8,"")</f>
        <v/>
      </c>
      <c r="P31" s="589">
        <f t="shared" si="3"/>
        <v>0</v>
      </c>
      <c r="Q31" s="593"/>
      <c r="S31" s="731"/>
      <c r="T31" s="594" t="str">
        <f t="shared" si="4"/>
        <v>支給金額</v>
      </c>
      <c r="U31" s="588" t="str">
        <f>IF(☆start!$W$5=U$28,賞与!$E$9,"")</f>
        <v/>
      </c>
      <c r="V31" s="588" t="str">
        <f>IF(☆start!$W$5=V$28,賞与!$E$9,"")</f>
        <v/>
      </c>
      <c r="W31" s="588" t="str">
        <f>IF(☆start!$W$5=W$28,賞与!$E$9,"")</f>
        <v/>
      </c>
      <c r="X31" s="588">
        <f>IF(☆start!$W$5=X$28,賞与!$E$9,"")</f>
        <v>0</v>
      </c>
      <c r="Y31" s="588" t="str">
        <f>IF(☆start!$W$5=Y$28,賞与!$E$9,"")</f>
        <v/>
      </c>
      <c r="Z31" s="588" t="str">
        <f>IF(☆start!$W$5=Z$28,賞与!$E$9,"")</f>
        <v/>
      </c>
      <c r="AA31" s="588" t="str">
        <f>IF(☆start!$W$5=AA$28,賞与!$E$9,"")</f>
        <v/>
      </c>
      <c r="AB31" s="588" t="str">
        <f>IF(☆start!$W$5=AB$28,賞与!$E$9,"")</f>
        <v/>
      </c>
      <c r="AC31" s="588" t="str">
        <f>IF(☆start!$W$5=AC$28,賞与!$E$9,"")</f>
        <v/>
      </c>
      <c r="AD31" s="588" t="str">
        <f>IF(☆start!$W$5=AD$28,賞与!$E$9,"")</f>
        <v/>
      </c>
      <c r="AE31" s="588" t="str">
        <f>IF(☆start!$W$5=AE$28,賞与!$E$9,"")</f>
        <v/>
      </c>
      <c r="AF31" s="588" t="str">
        <f>IF(☆start!$W$5=AF$28,賞与!$E$9,"")</f>
        <v/>
      </c>
      <c r="AG31" s="589">
        <f t="shared" si="5"/>
        <v>0</v>
      </c>
    </row>
    <row r="32" spans="1:33" ht="13.5" customHeight="1">
      <c r="A32" s="20"/>
      <c r="B32" s="729" t="s">
        <v>250</v>
      </c>
      <c r="C32" s="594" t="str">
        <f>+賞与!F7</f>
        <v>健康保険</v>
      </c>
      <c r="D32" s="588" t="str">
        <f>IF(☆start!$W$5=D$28,賞与!$F$8,"")</f>
        <v/>
      </c>
      <c r="E32" s="588" t="str">
        <f>IF(☆start!$W$5=E$28,賞与!$F$8,"")</f>
        <v/>
      </c>
      <c r="F32" s="588" t="str">
        <f>IF(☆start!$W$5=F$28,賞与!$F$8,"")</f>
        <v/>
      </c>
      <c r="G32" s="588">
        <f>IF(☆start!$W$5=G$28,賞与!$F$8,"")</f>
        <v>0</v>
      </c>
      <c r="H32" s="588" t="str">
        <f>IF(☆start!$W$5=H$28,賞与!$F$8,"")</f>
        <v/>
      </c>
      <c r="I32" s="588" t="str">
        <f>IF(☆start!$W$5=I$28,賞与!$F$8,"")</f>
        <v/>
      </c>
      <c r="J32" s="588" t="str">
        <f>IF(☆start!$W$5=J$28,賞与!$F$8,"")</f>
        <v/>
      </c>
      <c r="K32" s="588" t="str">
        <f>IF(☆start!$W$5=K$28,賞与!$F$8,"")</f>
        <v/>
      </c>
      <c r="L32" s="588" t="str">
        <f>IF(☆start!$W$5=L$28,賞与!$F$8,"")</f>
        <v/>
      </c>
      <c r="M32" s="588" t="str">
        <f>IF(☆start!$W$5=M$28,賞与!$F$8,"")</f>
        <v/>
      </c>
      <c r="N32" s="588" t="str">
        <f>IF(☆start!$W$5=N$28,賞与!$F$8,"")</f>
        <v/>
      </c>
      <c r="O32" s="588" t="str">
        <f>IF(☆start!$W$5=O$28,賞与!$F$8,"")</f>
        <v/>
      </c>
      <c r="P32" s="589">
        <f t="shared" si="3"/>
        <v>0</v>
      </c>
      <c r="Q32" s="593"/>
      <c r="S32" s="729" t="s">
        <v>250</v>
      </c>
      <c r="T32" s="594" t="str">
        <f t="shared" si="4"/>
        <v>健康保険</v>
      </c>
      <c r="U32" s="588" t="str">
        <f>IF(☆start!$W$5=U$28,賞与!$F$9,"")</f>
        <v/>
      </c>
      <c r="V32" s="588" t="str">
        <f>IF(☆start!$W$5=V$28,賞与!$F$9,"")</f>
        <v/>
      </c>
      <c r="W32" s="588" t="str">
        <f>IF(☆start!$W$5=W$28,賞与!$F$9,"")</f>
        <v/>
      </c>
      <c r="X32" s="588">
        <f>IF(☆start!$W$5=X$28,賞与!$F$9,"")</f>
        <v>0</v>
      </c>
      <c r="Y32" s="588" t="str">
        <f>IF(☆start!$W$5=Y$28,賞与!$F$9,"")</f>
        <v/>
      </c>
      <c r="Z32" s="588" t="str">
        <f>IF(☆start!$W$5=Z$28,賞与!$F$9,"")</f>
        <v/>
      </c>
      <c r="AA32" s="588" t="str">
        <f>IF(☆start!$W$5=AA$28,賞与!$F$9,"")</f>
        <v/>
      </c>
      <c r="AB32" s="588" t="str">
        <f>IF(☆start!$W$5=AB$28,賞与!$F$9,"")</f>
        <v/>
      </c>
      <c r="AC32" s="588" t="str">
        <f>IF(☆start!$W$5=AC$28,賞与!$F$9,"")</f>
        <v/>
      </c>
      <c r="AD32" s="588" t="str">
        <f>IF(☆start!$W$5=AD$28,賞与!$F$9,"")</f>
        <v/>
      </c>
      <c r="AE32" s="588" t="str">
        <f>IF(☆start!$W$5=AE$28,賞与!$F$9,"")</f>
        <v/>
      </c>
      <c r="AF32" s="588" t="str">
        <f>IF(☆start!$W$5=AF$28,賞与!$F$9,"")</f>
        <v/>
      </c>
      <c r="AG32" s="589">
        <f t="shared" si="5"/>
        <v>0</v>
      </c>
    </row>
    <row r="33" spans="1:33">
      <c r="A33" s="20"/>
      <c r="B33" s="730"/>
      <c r="C33" s="594" t="str">
        <f>+賞与!G7</f>
        <v>厚生年金</v>
      </c>
      <c r="D33" s="588" t="str">
        <f>IF(☆start!$W$5=D$28,賞与!$G$8,"")</f>
        <v/>
      </c>
      <c r="E33" s="588" t="str">
        <f>IF(☆start!$W$5=E$28,賞与!$G$8,"")</f>
        <v/>
      </c>
      <c r="F33" s="588" t="str">
        <f>IF(☆start!$W$5=F$28,賞与!$G$8,"")</f>
        <v/>
      </c>
      <c r="G33" s="588">
        <f>IF(☆start!$W$5=G$28,賞与!$G$8,"")</f>
        <v>0</v>
      </c>
      <c r="H33" s="588" t="str">
        <f>IF(☆start!$W$5=H$28,賞与!$G$8,"")</f>
        <v/>
      </c>
      <c r="I33" s="588" t="str">
        <f>IF(☆start!$W$5=I$28,賞与!$G$8,"")</f>
        <v/>
      </c>
      <c r="J33" s="588" t="str">
        <f>IF(☆start!$W$5=J$28,賞与!$G$8,"")</f>
        <v/>
      </c>
      <c r="K33" s="588" t="str">
        <f>IF(☆start!$W$5=K$28,賞与!$G$8,"")</f>
        <v/>
      </c>
      <c r="L33" s="588" t="str">
        <f>IF(☆start!$W$5=L$28,賞与!$G$8,"")</f>
        <v/>
      </c>
      <c r="M33" s="588" t="str">
        <f>IF(☆start!$W$5=M$28,賞与!$G$8,"")</f>
        <v/>
      </c>
      <c r="N33" s="588" t="str">
        <f>IF(☆start!$W$5=N$28,賞与!$G$8,"")</f>
        <v/>
      </c>
      <c r="O33" s="588" t="str">
        <f>IF(☆start!$W$5=O$28,賞与!$G$8,"")</f>
        <v/>
      </c>
      <c r="P33" s="589">
        <f t="shared" si="3"/>
        <v>0</v>
      </c>
      <c r="Q33" s="593"/>
      <c r="S33" s="730"/>
      <c r="T33" s="594" t="str">
        <f t="shared" si="4"/>
        <v>厚生年金</v>
      </c>
      <c r="U33" s="588" t="str">
        <f>IF(☆start!$W$5=U$28,賞与!$G$9,"")</f>
        <v/>
      </c>
      <c r="V33" s="588" t="str">
        <f>IF(☆start!$W$5=V$28,賞与!$G$9,"")</f>
        <v/>
      </c>
      <c r="W33" s="588" t="str">
        <f>IF(☆start!$W$5=W$28,賞与!$G$9,"")</f>
        <v/>
      </c>
      <c r="X33" s="588">
        <f>IF(☆start!$W$5=X$28,賞与!$G$9,"")</f>
        <v>0</v>
      </c>
      <c r="Y33" s="588" t="str">
        <f>IF(☆start!$W$5=Y$28,賞与!$G$9,"")</f>
        <v/>
      </c>
      <c r="Z33" s="588" t="str">
        <f>IF(☆start!$W$5=Z$28,賞与!$G$9,"")</f>
        <v/>
      </c>
      <c r="AA33" s="588" t="str">
        <f>IF(☆start!$W$5=AA$28,賞与!$G$9,"")</f>
        <v/>
      </c>
      <c r="AB33" s="588" t="str">
        <f>IF(☆start!$W$5=AB$28,賞与!$G$9,"")</f>
        <v/>
      </c>
      <c r="AC33" s="588" t="str">
        <f>IF(☆start!$W$5=AC$28,賞与!$G$9,"")</f>
        <v/>
      </c>
      <c r="AD33" s="588" t="str">
        <f>IF(☆start!$W$5=AD$28,賞与!$G$9,"")</f>
        <v/>
      </c>
      <c r="AE33" s="588" t="str">
        <f>IF(☆start!$W$5=AE$28,賞与!$G$9,"")</f>
        <v/>
      </c>
      <c r="AF33" s="588" t="str">
        <f>IF(☆start!$W$5=AF$28,賞与!$G$9,"")</f>
        <v/>
      </c>
      <c r="AG33" s="589">
        <f t="shared" si="5"/>
        <v>0</v>
      </c>
    </row>
    <row r="34" spans="1:33">
      <c r="A34" s="20"/>
      <c r="B34" s="730"/>
      <c r="C34" s="594" t="str">
        <f>+賞与!H7</f>
        <v>所得税</v>
      </c>
      <c r="D34" s="588" t="str">
        <f>IF(☆start!$W$5=D$28,賞与!$H$8,"")</f>
        <v/>
      </c>
      <c r="E34" s="588" t="str">
        <f>IF(☆start!$W$5=E$28,賞与!$H$8,"")</f>
        <v/>
      </c>
      <c r="F34" s="588" t="str">
        <f>IF(☆start!$W$5=F$28,賞与!$H$8,"")</f>
        <v/>
      </c>
      <c r="G34" s="588">
        <f>IF(☆start!$W$5=G$28,賞与!$H$8,"")</f>
        <v>0</v>
      </c>
      <c r="H34" s="588" t="str">
        <f>IF(☆start!$W$5=H$28,賞与!$H$8,"")</f>
        <v/>
      </c>
      <c r="I34" s="588" t="str">
        <f>IF(☆start!$W$5=I$28,賞与!$H$8,"")</f>
        <v/>
      </c>
      <c r="J34" s="588" t="str">
        <f>IF(☆start!$W$5=J$28,賞与!$H$8,"")</f>
        <v/>
      </c>
      <c r="K34" s="588" t="str">
        <f>IF(☆start!$W$5=K$28,賞与!$H$8,"")</f>
        <v/>
      </c>
      <c r="L34" s="588" t="str">
        <f>IF(☆start!$W$5=L$28,賞与!$H$8,"")</f>
        <v/>
      </c>
      <c r="M34" s="588" t="str">
        <f>IF(☆start!$W$5=M$28,賞与!$H$8,"")</f>
        <v/>
      </c>
      <c r="N34" s="588" t="str">
        <f>IF(☆start!$W$5=N$28,賞与!$H$8,"")</f>
        <v/>
      </c>
      <c r="O34" s="588" t="str">
        <f>IF(☆start!$W$5=O$28,賞与!$H$8,"")</f>
        <v/>
      </c>
      <c r="P34" s="589">
        <f t="shared" si="3"/>
        <v>0</v>
      </c>
      <c r="Q34" s="593"/>
      <c r="S34" s="730"/>
      <c r="T34" s="594" t="str">
        <f t="shared" si="4"/>
        <v>所得税</v>
      </c>
      <c r="U34" s="588" t="str">
        <f>IF(☆start!$W$5=U$28,賞与!$H$9,"")</f>
        <v/>
      </c>
      <c r="V34" s="588" t="str">
        <f>IF(☆start!$W$5=V$28,賞与!$H$9,"")</f>
        <v/>
      </c>
      <c r="W34" s="588" t="str">
        <f>IF(☆start!$W$5=W$28,賞与!$H$9,"")</f>
        <v/>
      </c>
      <c r="X34" s="588">
        <f>IF(☆start!$W$5=X$28,賞与!$H$9,"")</f>
        <v>0</v>
      </c>
      <c r="Y34" s="588" t="str">
        <f>IF(☆start!$W$5=Y$28,賞与!$H$9,"")</f>
        <v/>
      </c>
      <c r="Z34" s="588" t="str">
        <f>IF(☆start!$W$5=Z$28,賞与!$H$9,"")</f>
        <v/>
      </c>
      <c r="AA34" s="588" t="str">
        <f>IF(☆start!$W$5=AA$28,賞与!$H$9,"")</f>
        <v/>
      </c>
      <c r="AB34" s="588" t="str">
        <f>IF(☆start!$W$5=AB$28,賞与!$H$9,"")</f>
        <v/>
      </c>
      <c r="AC34" s="588" t="str">
        <f>IF(☆start!$W$5=AC$28,賞与!$H$9,"")</f>
        <v/>
      </c>
      <c r="AD34" s="588" t="str">
        <f>IF(☆start!$W$5=AD$28,賞与!$H$9,"")</f>
        <v/>
      </c>
      <c r="AE34" s="588" t="str">
        <f>IF(☆start!$W$5=AE$28,賞与!$H$9,"")</f>
        <v/>
      </c>
      <c r="AF34" s="588" t="str">
        <f>IF(☆start!$W$5=AF$28,賞与!$H$9,"")</f>
        <v/>
      </c>
      <c r="AG34" s="589">
        <f t="shared" si="5"/>
        <v>0</v>
      </c>
    </row>
    <row r="35" spans="1:33">
      <c r="A35" s="20"/>
      <c r="B35" s="730"/>
      <c r="C35" s="589">
        <f>+賞与!I7</f>
        <v>0</v>
      </c>
      <c r="D35" s="588" t="str">
        <f>IF(☆start!$W$5=D$28,賞与!$I$8,"")</f>
        <v/>
      </c>
      <c r="E35" s="588" t="str">
        <f>IF(☆start!$W$5=E$28,賞与!$I$8,"")</f>
        <v/>
      </c>
      <c r="F35" s="588" t="str">
        <f>IF(☆start!$W$5=F$28,賞与!$I$8,"")</f>
        <v/>
      </c>
      <c r="G35" s="588">
        <f>IF(☆start!$W$5=G$28,賞与!$I$8,"")</f>
        <v>0</v>
      </c>
      <c r="H35" s="588" t="str">
        <f>IF(☆start!$W$5=H$28,賞与!$I$8,"")</f>
        <v/>
      </c>
      <c r="I35" s="588" t="str">
        <f>IF(☆start!$W$5=I$28,賞与!$I$8,"")</f>
        <v/>
      </c>
      <c r="J35" s="588" t="str">
        <f>IF(☆start!$W$5=J$28,賞与!$I$8,"")</f>
        <v/>
      </c>
      <c r="K35" s="588" t="str">
        <f>IF(☆start!$W$5=K$28,賞与!$I$8,"")</f>
        <v/>
      </c>
      <c r="L35" s="588" t="str">
        <f>IF(☆start!$W$5=L$28,賞与!$I$8,"")</f>
        <v/>
      </c>
      <c r="M35" s="588" t="str">
        <f>IF(☆start!$W$5=M$28,賞与!$I$8,"")</f>
        <v/>
      </c>
      <c r="N35" s="588" t="str">
        <f>IF(☆start!$W$5=N$28,賞与!$I$8,"")</f>
        <v/>
      </c>
      <c r="O35" s="588" t="str">
        <f>IF(☆start!$W$5=O$28,賞与!$I$8,"")</f>
        <v/>
      </c>
      <c r="P35" s="589">
        <f t="shared" si="3"/>
        <v>0</v>
      </c>
      <c r="Q35" s="593"/>
      <c r="S35" s="730"/>
      <c r="T35" s="594">
        <f t="shared" si="4"/>
        <v>0</v>
      </c>
      <c r="U35" s="588" t="str">
        <f>IF(☆start!$W$5=U$28,賞与!$I$9,"")</f>
        <v/>
      </c>
      <c r="V35" s="588" t="str">
        <f>IF(☆start!$W$5=V$28,賞与!$I$9,"")</f>
        <v/>
      </c>
      <c r="W35" s="588" t="str">
        <f>IF(☆start!$W$5=W$28,賞与!$I$9,"")</f>
        <v/>
      </c>
      <c r="X35" s="588">
        <f>IF(☆start!$W$5=X$28,賞与!$I$9,"")</f>
        <v>0</v>
      </c>
      <c r="Y35" s="588" t="str">
        <f>IF(☆start!$W$5=Y$28,賞与!$I$9,"")</f>
        <v/>
      </c>
      <c r="Z35" s="588" t="str">
        <f>IF(☆start!$W$5=Z$28,賞与!$I$9,"")</f>
        <v/>
      </c>
      <c r="AA35" s="588" t="str">
        <f>IF(☆start!$W$5=AA$28,賞与!$I$9,"")</f>
        <v/>
      </c>
      <c r="AB35" s="588" t="str">
        <f>IF(☆start!$W$5=AB$28,賞与!$I$9,"")</f>
        <v/>
      </c>
      <c r="AC35" s="588" t="str">
        <f>IF(☆start!$W$5=AC$28,賞与!$I$9,"")</f>
        <v/>
      </c>
      <c r="AD35" s="588" t="str">
        <f>IF(☆start!$W$5=AD$28,賞与!$I$9,"")</f>
        <v/>
      </c>
      <c r="AE35" s="588" t="str">
        <f>IF(☆start!$W$5=AE$28,賞与!$I$9,"")</f>
        <v/>
      </c>
      <c r="AF35" s="588" t="str">
        <f>IF(☆start!$W$5=AF$28,賞与!$I$9,"")</f>
        <v/>
      </c>
      <c r="AG35" s="589">
        <f t="shared" si="5"/>
        <v>0</v>
      </c>
    </row>
    <row r="36" spans="1:33">
      <c r="A36" s="20"/>
      <c r="B36" s="731"/>
      <c r="C36" s="589">
        <f>+賞与!J7</f>
        <v>0</v>
      </c>
      <c r="D36" s="588" t="str">
        <f>IF(☆start!$W$5=D$28,賞与!$J$8,"")</f>
        <v/>
      </c>
      <c r="E36" s="588" t="str">
        <f>IF(☆start!$W$5=E$28,賞与!$J$8,"")</f>
        <v/>
      </c>
      <c r="F36" s="588" t="str">
        <f>IF(☆start!$W$5=F$28,賞与!$J$8,"")</f>
        <v/>
      </c>
      <c r="G36" s="588">
        <f>IF(☆start!$W$5=G$28,賞与!$J$8,"")</f>
        <v>0</v>
      </c>
      <c r="H36" s="588" t="str">
        <f>IF(☆start!$W$5=H$28,賞与!$J$8,"")</f>
        <v/>
      </c>
      <c r="I36" s="588" t="str">
        <f>IF(☆start!$W$5=I$28,賞与!$J$8,"")</f>
        <v/>
      </c>
      <c r="J36" s="588" t="str">
        <f>IF(☆start!$W$5=J$28,賞与!$J$8,"")</f>
        <v/>
      </c>
      <c r="K36" s="588" t="str">
        <f>IF(☆start!$W$5=K$28,賞与!$J$8,"")</f>
        <v/>
      </c>
      <c r="L36" s="588" t="str">
        <f>IF(☆start!$W$5=L$28,賞与!$J$8,"")</f>
        <v/>
      </c>
      <c r="M36" s="588" t="str">
        <f>IF(☆start!$W$5=M$28,賞与!$J$8,"")</f>
        <v/>
      </c>
      <c r="N36" s="588" t="str">
        <f>IF(☆start!$W$5=N$28,賞与!$J$8,"")</f>
        <v/>
      </c>
      <c r="O36" s="588" t="str">
        <f>IF(☆start!$W$5=O$28,賞与!$J$8,"")</f>
        <v/>
      </c>
      <c r="P36" s="589">
        <f t="shared" si="3"/>
        <v>0</v>
      </c>
      <c r="Q36" s="593"/>
      <c r="S36" s="730"/>
      <c r="T36" s="613">
        <f t="shared" si="4"/>
        <v>0</v>
      </c>
      <c r="U36" s="588" t="str">
        <f>IF(☆start!$W$5=U$28,賞与!$J$9,"")</f>
        <v/>
      </c>
      <c r="V36" s="588" t="str">
        <f>IF(☆start!$W$5=V$28,賞与!$J$9,"")</f>
        <v/>
      </c>
      <c r="W36" s="588" t="str">
        <f>IF(☆start!$W$5=W$28,賞与!$J$9,"")</f>
        <v/>
      </c>
      <c r="X36" s="588">
        <f>IF(☆start!$W$5=X$28,賞与!$J$9,"")</f>
        <v>0</v>
      </c>
      <c r="Y36" s="588" t="str">
        <f>IF(☆start!$W$5=Y$28,賞与!$J$9,"")</f>
        <v/>
      </c>
      <c r="Z36" s="588" t="str">
        <f>IF(☆start!$W$5=Z$28,賞与!$J$9,"")</f>
        <v/>
      </c>
      <c r="AA36" s="588" t="str">
        <f>IF(☆start!$W$5=AA$28,賞与!$J$9,"")</f>
        <v/>
      </c>
      <c r="AB36" s="588" t="str">
        <f>IF(☆start!$W$5=AB$28,賞与!$J$9,"")</f>
        <v/>
      </c>
      <c r="AC36" s="588" t="str">
        <f>IF(☆start!$W$5=AC$28,賞与!$J$9,"")</f>
        <v/>
      </c>
      <c r="AD36" s="588" t="str">
        <f>IF(☆start!$W$5=AD$28,賞与!$J$9,"")</f>
        <v/>
      </c>
      <c r="AE36" s="588" t="str">
        <f>IF(☆start!$W$5=AE$28,賞与!$J$9,"")</f>
        <v/>
      </c>
      <c r="AF36" s="588" t="str">
        <f>IF(☆start!$W$5=AF$28,賞与!$J$9,"")</f>
        <v/>
      </c>
      <c r="AG36" s="589">
        <f t="shared" si="5"/>
        <v>0</v>
      </c>
    </row>
    <row r="37" spans="1:33">
      <c r="A37" s="20"/>
      <c r="B37" s="595"/>
      <c r="C37" s="596" t="str">
        <f>+賞与!K7</f>
        <v>支給金額</v>
      </c>
      <c r="D37" s="588" t="str">
        <f>IF(☆start!$W$5=D$28,賞与!$K$8,"")</f>
        <v/>
      </c>
      <c r="E37" s="588" t="str">
        <f>IF(☆start!$W$5=E$28,賞与!$K$8,"")</f>
        <v/>
      </c>
      <c r="F37" s="588" t="str">
        <f>IF(☆start!$W$5=F$28,賞与!$K$8,"")</f>
        <v/>
      </c>
      <c r="G37" s="588">
        <f>IF(☆start!$W$5=G$28,賞与!$K$8,"")</f>
        <v>0</v>
      </c>
      <c r="H37" s="588" t="str">
        <f>IF(☆start!$W$5=H$28,賞与!$K$8,"")</f>
        <v/>
      </c>
      <c r="I37" s="588" t="str">
        <f>IF(☆start!$W$5=I$28,賞与!$K$8,"")</f>
        <v/>
      </c>
      <c r="J37" s="588" t="str">
        <f>IF(☆start!$W$5=J$28,賞与!$K$8,"")</f>
        <v/>
      </c>
      <c r="K37" s="588" t="str">
        <f>IF(☆start!$W$5=K$28,賞与!$K$8,"")</f>
        <v/>
      </c>
      <c r="L37" s="588" t="str">
        <f>IF(☆start!$W$5=L$28,賞与!$K$8,"")</f>
        <v/>
      </c>
      <c r="M37" s="588" t="str">
        <f>IF(☆start!$W$5=M$28,賞与!$K$8,"")</f>
        <v/>
      </c>
      <c r="N37" s="588" t="str">
        <f>IF(☆start!$W$5=N$28,賞与!$K$8,"")</f>
        <v/>
      </c>
      <c r="O37" s="588" t="str">
        <f>IF(☆start!$W$5=O$28,賞与!$K$8,"")</f>
        <v/>
      </c>
      <c r="P37" s="589">
        <f t="shared" si="3"/>
        <v>0</v>
      </c>
      <c r="Q37" s="593"/>
      <c r="S37" s="734" t="str">
        <f>+C37</f>
        <v>支給金額</v>
      </c>
      <c r="T37" s="735"/>
      <c r="U37" s="588" t="str">
        <f>IF(☆start!$W$5=U$28,賞与!$K$9,"")</f>
        <v/>
      </c>
      <c r="V37" s="588" t="str">
        <f>IF(☆start!$W$5=V$28,賞与!$K$9,"")</f>
        <v/>
      </c>
      <c r="W37" s="588" t="str">
        <f>IF(☆start!$W$5=W$28,賞与!$K$9,"")</f>
        <v/>
      </c>
      <c r="X37" s="588">
        <f>IF(☆start!$W$5=X$28,賞与!$K$9,"")</f>
        <v>0</v>
      </c>
      <c r="Y37" s="588" t="str">
        <f>IF(☆start!$W$5=Y$28,賞与!$K$9,"")</f>
        <v/>
      </c>
      <c r="Z37" s="588" t="str">
        <f>IF(☆start!$W$5=Z$28,賞与!$K$9,"")</f>
        <v/>
      </c>
      <c r="AA37" s="588" t="str">
        <f>IF(☆start!$W$5=AA$28,賞与!$K$9,"")</f>
        <v/>
      </c>
      <c r="AB37" s="588" t="str">
        <f>IF(☆start!$W$5=AB$28,賞与!$K$9,"")</f>
        <v/>
      </c>
      <c r="AC37" s="588" t="str">
        <f>IF(☆start!$W$5=AC$28,賞与!$K$9,"")</f>
        <v/>
      </c>
      <c r="AD37" s="588" t="str">
        <f>IF(☆start!$W$5=AD$28,賞与!$K$9,"")</f>
        <v/>
      </c>
      <c r="AE37" s="588" t="str">
        <f>IF(☆start!$W$5=AE$28,賞与!$K$9,"")</f>
        <v/>
      </c>
      <c r="AF37" s="588" t="str">
        <f>IF(☆start!$W$5=AF$28,賞与!$K$9,"")</f>
        <v/>
      </c>
      <c r="AG37" s="589">
        <f t="shared" si="5"/>
        <v>0</v>
      </c>
    </row>
    <row r="38" spans="1:33">
      <c r="A38" s="20"/>
      <c r="Q38" s="593"/>
      <c r="R38" s="593"/>
      <c r="S38" s="593"/>
      <c r="T38" s="593"/>
      <c r="U38" s="593"/>
      <c r="V38" s="593"/>
      <c r="W38" s="593"/>
      <c r="X38" s="593"/>
      <c r="Y38" s="593"/>
      <c r="Z38" s="593"/>
      <c r="AA38" s="593"/>
      <c r="AB38" s="593"/>
      <c r="AC38" s="593"/>
      <c r="AD38" s="593"/>
      <c r="AE38" s="593"/>
      <c r="AF38" s="593"/>
    </row>
    <row r="39" spans="1:33" ht="12.75" customHeight="1">
      <c r="A39" s="597"/>
      <c r="B39" s="597"/>
      <c r="C39" s="597"/>
      <c r="D39" s="597"/>
      <c r="E39" s="597"/>
      <c r="F39" s="597"/>
      <c r="G39" s="598" t="s">
        <v>251</v>
      </c>
      <c r="H39" s="599"/>
      <c r="I39" s="597"/>
      <c r="J39" s="597"/>
      <c r="K39" s="597"/>
      <c r="L39" s="597"/>
      <c r="M39" s="597"/>
      <c r="N39" s="597"/>
      <c r="O39" s="600" t="s">
        <v>241</v>
      </c>
      <c r="P39" s="601" t="s">
        <v>36</v>
      </c>
      <c r="Q39" s="597"/>
      <c r="R39" s="597"/>
      <c r="S39" s="597"/>
      <c r="T39" s="597"/>
      <c r="U39" s="597"/>
      <c r="V39" s="597"/>
      <c r="W39" s="597"/>
      <c r="X39" s="597"/>
      <c r="Y39" s="597"/>
      <c r="Z39" s="597"/>
      <c r="AA39" s="597"/>
      <c r="AB39" s="597"/>
      <c r="AC39" s="597"/>
      <c r="AD39" s="597"/>
      <c r="AE39" s="597"/>
      <c r="AF39" s="602" t="s">
        <v>241</v>
      </c>
      <c r="AG39" s="601" t="s">
        <v>37</v>
      </c>
    </row>
    <row r="40" spans="1:33" ht="12.75" customHeight="1">
      <c r="D40" s="603"/>
      <c r="E40" s="604"/>
      <c r="F40" s="577"/>
      <c r="G40" s="577"/>
      <c r="H40" s="577"/>
      <c r="I40" s="577"/>
      <c r="J40" s="577"/>
      <c r="K40" s="577"/>
      <c r="L40" s="577"/>
      <c r="M40" s="577"/>
      <c r="N40" s="577"/>
      <c r="O40" s="605"/>
      <c r="P40" s="606" t="str">
        <f>+☆start!W15</f>
        <v>ｱ</v>
      </c>
      <c r="U40" s="603"/>
      <c r="V40" s="604"/>
      <c r="W40" s="577"/>
      <c r="X40" s="577"/>
      <c r="Y40" s="577"/>
      <c r="Z40" s="577"/>
      <c r="AA40" s="577"/>
      <c r="AB40" s="577"/>
      <c r="AC40" s="577"/>
      <c r="AD40" s="577"/>
      <c r="AE40" s="577"/>
      <c r="AF40" s="577"/>
      <c r="AG40" s="606" t="str">
        <f>+☆start!W16</f>
        <v>ｲ</v>
      </c>
    </row>
    <row r="41" spans="1:33" ht="12.75" customHeight="1">
      <c r="B41" s="595" t="s">
        <v>36</v>
      </c>
      <c r="C41" s="236"/>
      <c r="D41" s="584">
        <v>1</v>
      </c>
      <c r="E41" s="584">
        <v>2</v>
      </c>
      <c r="F41" s="584">
        <v>3</v>
      </c>
      <c r="G41" s="584">
        <v>4</v>
      </c>
      <c r="H41" s="584">
        <v>5</v>
      </c>
      <c r="I41" s="584">
        <v>6</v>
      </c>
      <c r="J41" s="584">
        <v>7</v>
      </c>
      <c r="K41" s="584">
        <v>8</v>
      </c>
      <c r="L41" s="584">
        <v>9</v>
      </c>
      <c r="M41" s="584">
        <v>10</v>
      </c>
      <c r="N41" s="584">
        <v>11</v>
      </c>
      <c r="O41" s="585" t="s">
        <v>246</v>
      </c>
      <c r="P41" s="582" t="s">
        <v>26</v>
      </c>
      <c r="S41" s="595" t="s">
        <v>37</v>
      </c>
      <c r="T41" s="592" t="str">
        <f>+C28</f>
        <v>　　　　　　　月</v>
      </c>
      <c r="U41" s="584">
        <v>1</v>
      </c>
      <c r="V41" s="584">
        <v>2</v>
      </c>
      <c r="W41" s="584">
        <v>3</v>
      </c>
      <c r="X41" s="584">
        <v>4</v>
      </c>
      <c r="Y41" s="584">
        <v>5</v>
      </c>
      <c r="Z41" s="584">
        <v>6</v>
      </c>
      <c r="AA41" s="584">
        <v>7</v>
      </c>
      <c r="AB41" s="584">
        <v>8</v>
      </c>
      <c r="AC41" s="584">
        <v>9</v>
      </c>
      <c r="AD41" s="584">
        <v>10</v>
      </c>
      <c r="AE41" s="584">
        <v>11</v>
      </c>
      <c r="AF41" s="585" t="s">
        <v>246</v>
      </c>
      <c r="AG41" s="582" t="s">
        <v>26</v>
      </c>
    </row>
    <row r="42" spans="1:33" ht="12.75" customHeight="1">
      <c r="B42" s="726" t="s">
        <v>42</v>
      </c>
      <c r="C42" s="587" t="str">
        <f t="shared" ref="C42:C47" si="6">+C4</f>
        <v>平日時給</v>
      </c>
      <c r="D42" s="588" t="str">
        <f>IF(☆start!$W$5=D$3,集計表!$D77,"")</f>
        <v/>
      </c>
      <c r="E42" s="588" t="str">
        <f>IF(☆start!$W$5=E$3,集計表!$D77,"")</f>
        <v/>
      </c>
      <c r="F42" s="588" t="str">
        <f>IF(☆start!$W$5=F$3,集計表!$D77,"")</f>
        <v/>
      </c>
      <c r="G42" s="588">
        <f>IF(☆start!$W$5=G$3,集計表!$D77,"")</f>
        <v>0</v>
      </c>
      <c r="H42" s="588" t="str">
        <f>IF(☆start!$W$5=H$3,集計表!$D77,"")</f>
        <v/>
      </c>
      <c r="I42" s="588" t="str">
        <f>IF(☆start!$W$5=I$3,集計表!$D77,"")</f>
        <v/>
      </c>
      <c r="J42" s="588" t="str">
        <f>IF(☆start!$W$5=J$3,集計表!$D77,"")</f>
        <v/>
      </c>
      <c r="K42" s="588" t="str">
        <f>IF(☆start!$W$5=K$3,集計表!$D77,"")</f>
        <v/>
      </c>
      <c r="L42" s="588" t="str">
        <f>IF(☆start!$W$5=L$3,集計表!$D77,"")</f>
        <v/>
      </c>
      <c r="M42" s="588" t="str">
        <f>IF(☆start!$W$5=M$3,集計表!$D77,"")</f>
        <v/>
      </c>
      <c r="N42" s="588" t="str">
        <f>IF(☆start!$W$5=N$3,集計表!$D77,"")</f>
        <v/>
      </c>
      <c r="O42" s="588" t="str">
        <f>IF(☆start!$W$5=O$3,集計表!$D77,"")</f>
        <v/>
      </c>
      <c r="P42" s="607">
        <f>SUM(D42:O42)</f>
        <v>0</v>
      </c>
      <c r="S42" s="726" t="s">
        <v>42</v>
      </c>
      <c r="T42" s="608" t="str">
        <f t="shared" ref="T42:T60" si="7">+C42</f>
        <v>平日時給</v>
      </c>
      <c r="U42" s="588" t="str">
        <f>IF(☆start!$W$5=U$3,集計表!$E77,"")</f>
        <v/>
      </c>
      <c r="V42" s="588" t="str">
        <f>IF(☆start!$W$5=V$3,集計表!$E77,"")</f>
        <v/>
      </c>
      <c r="W42" s="588" t="str">
        <f>IF(☆start!$W$5=W$3,集計表!$E77,"")</f>
        <v/>
      </c>
      <c r="X42" s="588">
        <f>IF(☆start!$W$5=X$3,集計表!$E77,"")</f>
        <v>0</v>
      </c>
      <c r="Y42" s="588" t="str">
        <f>IF(☆start!$W$5=Y$3,集計表!$E77,"")</f>
        <v/>
      </c>
      <c r="Z42" s="588" t="str">
        <f>IF(☆start!$W$5=Z$3,集計表!$E77,"")</f>
        <v/>
      </c>
      <c r="AA42" s="588" t="str">
        <f>IF(☆start!$W$5=AA$3,集計表!$E77,"")</f>
        <v/>
      </c>
      <c r="AB42" s="588" t="str">
        <f>IF(☆start!$W$5=AB$3,集計表!$E77,"")</f>
        <v/>
      </c>
      <c r="AC42" s="588" t="str">
        <f>IF(☆start!$W$5=AC$3,集計表!$E77,"")</f>
        <v/>
      </c>
      <c r="AD42" s="588" t="str">
        <f>IF(☆start!$W$5=AD$3,集計表!$E77,"")</f>
        <v/>
      </c>
      <c r="AE42" s="588" t="str">
        <f>IF(☆start!$W$5=AE$3,集計表!$E77,"")</f>
        <v/>
      </c>
      <c r="AF42" s="588" t="str">
        <f>IF(☆start!$W$5=AF$3,集計表!$E77,"")</f>
        <v/>
      </c>
      <c r="AG42" s="607">
        <f>SUM(U42:AF42)</f>
        <v>0</v>
      </c>
    </row>
    <row r="43" spans="1:33" ht="12.75" customHeight="1">
      <c r="B43" s="727"/>
      <c r="C43" s="587" t="str">
        <f t="shared" si="6"/>
        <v>平日残業</v>
      </c>
      <c r="D43" s="588" t="str">
        <f>IF(☆start!$W$5=D$3,集計表!$D78,"")</f>
        <v/>
      </c>
      <c r="E43" s="588" t="str">
        <f>IF(☆start!$W$5=E$3,集計表!$D78,"")</f>
        <v/>
      </c>
      <c r="F43" s="588" t="str">
        <f>IF(☆start!$W$5=F$3,集計表!$D78,"")</f>
        <v/>
      </c>
      <c r="G43" s="588">
        <f>IF(☆start!$W$5=G$3,集計表!$D78,"")</f>
        <v>0</v>
      </c>
      <c r="H43" s="588" t="str">
        <f>IF(☆start!$W$5=H$3,集計表!$D78,"")</f>
        <v/>
      </c>
      <c r="I43" s="588" t="str">
        <f>IF(☆start!$W$5=I$3,集計表!$D78,"")</f>
        <v/>
      </c>
      <c r="J43" s="588" t="str">
        <f>IF(☆start!$W$5=J$3,集計表!$D78,"")</f>
        <v/>
      </c>
      <c r="K43" s="588" t="str">
        <f>IF(☆start!$W$5=K$3,集計表!$D78,"")</f>
        <v/>
      </c>
      <c r="L43" s="588" t="str">
        <f>IF(☆start!$W$5=L$3,集計表!$D78,"")</f>
        <v/>
      </c>
      <c r="M43" s="588" t="str">
        <f>IF(☆start!$W$5=M$3,集計表!$D78,"")</f>
        <v/>
      </c>
      <c r="N43" s="588" t="str">
        <f>IF(☆start!$W$5=N$3,集計表!$D78,"")</f>
        <v/>
      </c>
      <c r="O43" s="588" t="str">
        <f>IF(☆start!$W$5=O$3,集計表!$D78,"")</f>
        <v/>
      </c>
      <c r="P43" s="607">
        <f t="shared" ref="P43:P61" si="8">SUM(D43:O43)</f>
        <v>0</v>
      </c>
      <c r="S43" s="727"/>
      <c r="T43" s="608" t="str">
        <f t="shared" si="7"/>
        <v>平日残業</v>
      </c>
      <c r="U43" s="588" t="str">
        <f>IF(☆start!$W$5=U$3,集計表!$E78,"")</f>
        <v/>
      </c>
      <c r="V43" s="588" t="str">
        <f>IF(☆start!$W$5=V$3,集計表!$E78,"")</f>
        <v/>
      </c>
      <c r="W43" s="588" t="str">
        <f>IF(☆start!$W$5=W$3,集計表!$E78,"")</f>
        <v/>
      </c>
      <c r="X43" s="588">
        <f>IF(☆start!$W$5=X$3,集計表!$E78,"")</f>
        <v>0</v>
      </c>
      <c r="Y43" s="588" t="str">
        <f>IF(☆start!$W$5=Y$3,集計表!$E78,"")</f>
        <v/>
      </c>
      <c r="Z43" s="588" t="str">
        <f>IF(☆start!$W$5=Z$3,集計表!$E78,"")</f>
        <v/>
      </c>
      <c r="AA43" s="588" t="str">
        <f>IF(☆start!$W$5=AA$3,集計表!$E78,"")</f>
        <v/>
      </c>
      <c r="AB43" s="588" t="str">
        <f>IF(☆start!$W$5=AB$3,集計表!$E78,"")</f>
        <v/>
      </c>
      <c r="AC43" s="588" t="str">
        <f>IF(☆start!$W$5=AC$3,集計表!$E78,"")</f>
        <v/>
      </c>
      <c r="AD43" s="588" t="str">
        <f>IF(☆start!$W$5=AD$3,集計表!$E78,"")</f>
        <v/>
      </c>
      <c r="AE43" s="588" t="str">
        <f>IF(☆start!$W$5=AE$3,集計表!$E78,"")</f>
        <v/>
      </c>
      <c r="AF43" s="588" t="str">
        <f>IF(☆start!$W$5=AF$3,集計表!$E78,"")</f>
        <v/>
      </c>
      <c r="AG43" s="607">
        <f t="shared" ref="AG43:AG61" si="9">SUM(U43:AF43)</f>
        <v>0</v>
      </c>
    </row>
    <row r="44" spans="1:33" ht="12.75" customHeight="1">
      <c r="B44" s="727"/>
      <c r="C44" s="587" t="str">
        <f t="shared" si="6"/>
        <v>休祭日時給</v>
      </c>
      <c r="D44" s="588" t="str">
        <f>IF(☆start!$W$5=D$3,集計表!$D79,"")</f>
        <v/>
      </c>
      <c r="E44" s="588" t="str">
        <f>IF(☆start!$W$5=E$3,集計表!$D79,"")</f>
        <v/>
      </c>
      <c r="F44" s="588" t="str">
        <f>IF(☆start!$W$5=F$3,集計表!$D79,"")</f>
        <v/>
      </c>
      <c r="G44" s="588">
        <f>IF(☆start!$W$5=G$3,集計表!$D79,"")</f>
        <v>0</v>
      </c>
      <c r="H44" s="588" t="str">
        <f>IF(☆start!$W$5=H$3,集計表!$D79,"")</f>
        <v/>
      </c>
      <c r="I44" s="588" t="str">
        <f>IF(☆start!$W$5=I$3,集計表!$D79,"")</f>
        <v/>
      </c>
      <c r="J44" s="588" t="str">
        <f>IF(☆start!$W$5=J$3,集計表!$D79,"")</f>
        <v/>
      </c>
      <c r="K44" s="588" t="str">
        <f>IF(☆start!$W$5=K$3,集計表!$D79,"")</f>
        <v/>
      </c>
      <c r="L44" s="588" t="str">
        <f>IF(☆start!$W$5=L$3,集計表!$D79,"")</f>
        <v/>
      </c>
      <c r="M44" s="588" t="str">
        <f>IF(☆start!$W$5=M$3,集計表!$D79,"")</f>
        <v/>
      </c>
      <c r="N44" s="588" t="str">
        <f>IF(☆start!$W$5=N$3,集計表!$D79,"")</f>
        <v/>
      </c>
      <c r="O44" s="588" t="str">
        <f>IF(☆start!$W$5=O$3,集計表!$D79,"")</f>
        <v/>
      </c>
      <c r="P44" s="607">
        <f t="shared" si="8"/>
        <v>0</v>
      </c>
      <c r="S44" s="727"/>
      <c r="T44" s="608" t="str">
        <f t="shared" si="7"/>
        <v>休祭日時給</v>
      </c>
      <c r="U44" s="588" t="str">
        <f>IF(☆start!$W$5=U$3,集計表!$E79,"")</f>
        <v/>
      </c>
      <c r="V44" s="588" t="str">
        <f>IF(☆start!$W$5=V$3,集計表!$E79,"")</f>
        <v/>
      </c>
      <c r="W44" s="588" t="str">
        <f>IF(☆start!$W$5=W$3,集計表!$E79,"")</f>
        <v/>
      </c>
      <c r="X44" s="588">
        <f>IF(☆start!$W$5=X$3,集計表!$E79,"")</f>
        <v>0</v>
      </c>
      <c r="Y44" s="588" t="str">
        <f>IF(☆start!$W$5=Y$3,集計表!$E79,"")</f>
        <v/>
      </c>
      <c r="Z44" s="588" t="str">
        <f>IF(☆start!$W$5=Z$3,集計表!$E79,"")</f>
        <v/>
      </c>
      <c r="AA44" s="588" t="str">
        <f>IF(☆start!$W$5=AA$3,集計表!$E79,"")</f>
        <v/>
      </c>
      <c r="AB44" s="588" t="str">
        <f>IF(☆start!$W$5=AB$3,集計表!$E79,"")</f>
        <v/>
      </c>
      <c r="AC44" s="588" t="str">
        <f>IF(☆start!$W$5=AC$3,集計表!$E79,"")</f>
        <v/>
      </c>
      <c r="AD44" s="588" t="str">
        <f>IF(☆start!$W$5=AD$3,集計表!$E79,"")</f>
        <v/>
      </c>
      <c r="AE44" s="588" t="str">
        <f>IF(☆start!$W$5=AE$3,集計表!$E79,"")</f>
        <v/>
      </c>
      <c r="AF44" s="588" t="str">
        <f>IF(☆start!$W$5=AF$3,集計表!$E79,"")</f>
        <v/>
      </c>
      <c r="AG44" s="607">
        <f t="shared" si="9"/>
        <v>0</v>
      </c>
    </row>
    <row r="45" spans="1:33" ht="12.75" customHeight="1">
      <c r="B45" s="727"/>
      <c r="C45" s="587" t="str">
        <f t="shared" si="6"/>
        <v>休祭日残業</v>
      </c>
      <c r="D45" s="588" t="str">
        <f>IF(☆start!$W$5=D$3,集計表!$D80,"")</f>
        <v/>
      </c>
      <c r="E45" s="588" t="str">
        <f>IF(☆start!$W$5=E$3,集計表!$D80,"")</f>
        <v/>
      </c>
      <c r="F45" s="588" t="str">
        <f>IF(☆start!$W$5=F$3,集計表!$D80,"")</f>
        <v/>
      </c>
      <c r="G45" s="588">
        <f>IF(☆start!$W$5=G$3,集計表!$D80,"")</f>
        <v>0</v>
      </c>
      <c r="H45" s="588" t="str">
        <f>IF(☆start!$W$5=H$3,集計表!$D80,"")</f>
        <v/>
      </c>
      <c r="I45" s="588" t="str">
        <f>IF(☆start!$W$5=I$3,集計表!$D80,"")</f>
        <v/>
      </c>
      <c r="J45" s="588" t="str">
        <f>IF(☆start!$W$5=J$3,集計表!$D80,"")</f>
        <v/>
      </c>
      <c r="K45" s="588" t="str">
        <f>IF(☆start!$W$5=K$3,集計表!$D80,"")</f>
        <v/>
      </c>
      <c r="L45" s="588" t="str">
        <f>IF(☆start!$W$5=L$3,集計表!$D80,"")</f>
        <v/>
      </c>
      <c r="M45" s="588" t="str">
        <f>IF(☆start!$W$5=M$3,集計表!$D80,"")</f>
        <v/>
      </c>
      <c r="N45" s="588" t="str">
        <f>IF(☆start!$W$5=N$3,集計表!$D80,"")</f>
        <v/>
      </c>
      <c r="O45" s="588" t="str">
        <f>IF(☆start!$W$5=O$3,集計表!$D80,"")</f>
        <v/>
      </c>
      <c r="P45" s="607">
        <f t="shared" si="8"/>
        <v>0</v>
      </c>
      <c r="S45" s="727"/>
      <c r="T45" s="608" t="str">
        <f t="shared" si="7"/>
        <v>休祭日残業</v>
      </c>
      <c r="U45" s="588" t="str">
        <f>IF(☆start!$W$5=U$3,集計表!$E80,"")</f>
        <v/>
      </c>
      <c r="V45" s="588" t="str">
        <f>IF(☆start!$W$5=V$3,集計表!$E80,"")</f>
        <v/>
      </c>
      <c r="W45" s="588" t="str">
        <f>IF(☆start!$W$5=W$3,集計表!$E80,"")</f>
        <v/>
      </c>
      <c r="X45" s="588">
        <f>IF(☆start!$W$5=X$3,集計表!$E80,"")</f>
        <v>0</v>
      </c>
      <c r="Y45" s="588" t="str">
        <f>IF(☆start!$W$5=Y$3,集計表!$E80,"")</f>
        <v/>
      </c>
      <c r="Z45" s="588" t="str">
        <f>IF(☆start!$W$5=Z$3,集計表!$E80,"")</f>
        <v/>
      </c>
      <c r="AA45" s="588" t="str">
        <f>IF(☆start!$W$5=AA$3,集計表!$E80,"")</f>
        <v/>
      </c>
      <c r="AB45" s="588" t="str">
        <f>IF(☆start!$W$5=AB$3,集計表!$E80,"")</f>
        <v/>
      </c>
      <c r="AC45" s="588" t="str">
        <f>IF(☆start!$W$5=AC$3,集計表!$E80,"")</f>
        <v/>
      </c>
      <c r="AD45" s="588" t="str">
        <f>IF(☆start!$W$5=AD$3,集計表!$E80,"")</f>
        <v/>
      </c>
      <c r="AE45" s="588" t="str">
        <f>IF(☆start!$W$5=AE$3,集計表!$E80,"")</f>
        <v/>
      </c>
      <c r="AF45" s="588" t="str">
        <f>IF(☆start!$W$5=AF$3,集計表!$E80,"")</f>
        <v/>
      </c>
      <c r="AG45" s="607">
        <f t="shared" si="9"/>
        <v>0</v>
      </c>
    </row>
    <row r="46" spans="1:33" ht="12.75" customHeight="1">
      <c r="B46" s="727"/>
      <c r="C46" s="587" t="str">
        <f t="shared" si="6"/>
        <v>家族手当</v>
      </c>
      <c r="D46" s="588" t="str">
        <f>IF(☆start!$W$5=D$3,集計表!$D81,"")</f>
        <v/>
      </c>
      <c r="E46" s="588" t="str">
        <f>IF(☆start!$W$5=E$3,集計表!$D81,"")</f>
        <v/>
      </c>
      <c r="F46" s="588" t="str">
        <f>IF(☆start!$W$5=F$3,集計表!$D81,"")</f>
        <v/>
      </c>
      <c r="G46" s="588">
        <f>IF(☆start!$W$5=G$3,集計表!$D81,"")</f>
        <v>0</v>
      </c>
      <c r="H46" s="588" t="str">
        <f>IF(☆start!$W$5=H$3,集計表!$D81,"")</f>
        <v/>
      </c>
      <c r="I46" s="588" t="str">
        <f>IF(☆start!$W$5=I$3,集計表!$D81,"")</f>
        <v/>
      </c>
      <c r="J46" s="588" t="str">
        <f>IF(☆start!$W$5=J$3,集計表!$D81,"")</f>
        <v/>
      </c>
      <c r="K46" s="588" t="str">
        <f>IF(☆start!$W$5=K$3,集計表!$D81,"")</f>
        <v/>
      </c>
      <c r="L46" s="588" t="str">
        <f>IF(☆start!$W$5=L$3,集計表!$D81,"")</f>
        <v/>
      </c>
      <c r="M46" s="588" t="str">
        <f>IF(☆start!$W$5=M$3,集計表!$D81,"")</f>
        <v/>
      </c>
      <c r="N46" s="588" t="str">
        <f>IF(☆start!$W$5=N$3,集計表!$D81,"")</f>
        <v/>
      </c>
      <c r="O46" s="588" t="str">
        <f>IF(☆start!$W$5=O$3,集計表!$D81,"")</f>
        <v/>
      </c>
      <c r="P46" s="607">
        <f t="shared" si="8"/>
        <v>0</v>
      </c>
      <c r="S46" s="727"/>
      <c r="T46" s="608" t="str">
        <f t="shared" si="7"/>
        <v>家族手当</v>
      </c>
      <c r="U46" s="588" t="str">
        <f>IF(☆start!$W$5=U$3,集計表!$E81,"")</f>
        <v/>
      </c>
      <c r="V46" s="588" t="str">
        <f>IF(☆start!$W$5=V$3,集計表!$E81,"")</f>
        <v/>
      </c>
      <c r="W46" s="588" t="str">
        <f>IF(☆start!$W$5=W$3,集計表!$E81,"")</f>
        <v/>
      </c>
      <c r="X46" s="588">
        <f>IF(☆start!$W$5=X$3,集計表!$E81,"")</f>
        <v>0</v>
      </c>
      <c r="Y46" s="588" t="str">
        <f>IF(☆start!$W$5=Y$3,集計表!$E81,"")</f>
        <v/>
      </c>
      <c r="Z46" s="588" t="str">
        <f>IF(☆start!$W$5=Z$3,集計表!$E81,"")</f>
        <v/>
      </c>
      <c r="AA46" s="588" t="str">
        <f>IF(☆start!$W$5=AA$3,集計表!$E81,"")</f>
        <v/>
      </c>
      <c r="AB46" s="588" t="str">
        <f>IF(☆start!$W$5=AB$3,集計表!$E81,"")</f>
        <v/>
      </c>
      <c r="AC46" s="588" t="str">
        <f>IF(☆start!$W$5=AC$3,集計表!$E81,"")</f>
        <v/>
      </c>
      <c r="AD46" s="588" t="str">
        <f>IF(☆start!$W$5=AD$3,集計表!$E81,"")</f>
        <v/>
      </c>
      <c r="AE46" s="588" t="str">
        <f>IF(☆start!$W$5=AE$3,集計表!$E81,"")</f>
        <v/>
      </c>
      <c r="AF46" s="588" t="str">
        <f>IF(☆start!$W$5=AF$3,集計表!$E81,"")</f>
        <v/>
      </c>
      <c r="AG46" s="607">
        <f t="shared" si="9"/>
        <v>0</v>
      </c>
    </row>
    <row r="47" spans="1:33" ht="12.75" customHeight="1">
      <c r="B47" s="727"/>
      <c r="C47" s="587" t="str">
        <f t="shared" si="6"/>
        <v>皆勤手当</v>
      </c>
      <c r="D47" s="588" t="str">
        <f>IF(☆start!$W$5=D$3,集計表!$D82,"")</f>
        <v/>
      </c>
      <c r="E47" s="588" t="str">
        <f>IF(☆start!$W$5=E$3,集計表!$D82,"")</f>
        <v/>
      </c>
      <c r="F47" s="588" t="str">
        <f>IF(☆start!$W$5=F$3,集計表!$D82,"")</f>
        <v/>
      </c>
      <c r="G47" s="588">
        <f>IF(☆start!$W$5=G$3,集計表!$D82,"")</f>
        <v>0</v>
      </c>
      <c r="H47" s="588" t="str">
        <f>IF(☆start!$W$5=H$3,集計表!$D82,"")</f>
        <v/>
      </c>
      <c r="I47" s="588" t="str">
        <f>IF(☆start!$W$5=I$3,集計表!$D82,"")</f>
        <v/>
      </c>
      <c r="J47" s="588" t="str">
        <f>IF(☆start!$W$5=J$3,集計表!$D82,"")</f>
        <v/>
      </c>
      <c r="K47" s="588" t="str">
        <f>IF(☆start!$W$5=K$3,集計表!$D82,"")</f>
        <v/>
      </c>
      <c r="L47" s="588" t="str">
        <f>IF(☆start!$W$5=L$3,集計表!$D82,"")</f>
        <v/>
      </c>
      <c r="M47" s="588" t="str">
        <f>IF(☆start!$W$5=M$3,集計表!$D82,"")</f>
        <v/>
      </c>
      <c r="N47" s="588" t="str">
        <f>IF(☆start!$W$5=N$3,集計表!$D82,"")</f>
        <v/>
      </c>
      <c r="O47" s="588" t="str">
        <f>IF(☆start!$W$5=O$3,集計表!$D82,"")</f>
        <v/>
      </c>
      <c r="P47" s="607">
        <f t="shared" si="8"/>
        <v>0</v>
      </c>
      <c r="S47" s="727"/>
      <c r="T47" s="608" t="str">
        <f t="shared" si="7"/>
        <v>皆勤手当</v>
      </c>
      <c r="U47" s="588" t="str">
        <f>IF(☆start!$W$5=U$3,集計表!$E82,"")</f>
        <v/>
      </c>
      <c r="V47" s="588" t="str">
        <f>IF(☆start!$W$5=V$3,集計表!$E82,"")</f>
        <v/>
      </c>
      <c r="W47" s="588" t="str">
        <f>IF(☆start!$W$5=W$3,集計表!$E82,"")</f>
        <v/>
      </c>
      <c r="X47" s="588">
        <f>IF(☆start!$W$5=X$3,集計表!$E82,"")</f>
        <v>0</v>
      </c>
      <c r="Y47" s="588" t="str">
        <f>IF(☆start!$W$5=Y$3,集計表!$E82,"")</f>
        <v/>
      </c>
      <c r="Z47" s="588" t="str">
        <f>IF(☆start!$W$5=Z$3,集計表!$E82,"")</f>
        <v/>
      </c>
      <c r="AA47" s="588" t="str">
        <f>IF(☆start!$W$5=AA$3,集計表!$E82,"")</f>
        <v/>
      </c>
      <c r="AB47" s="588" t="str">
        <f>IF(☆start!$W$5=AB$3,集計表!$E82,"")</f>
        <v/>
      </c>
      <c r="AC47" s="588" t="str">
        <f>IF(☆start!$W$5=AC$3,集計表!$E82,"")</f>
        <v/>
      </c>
      <c r="AD47" s="588" t="str">
        <f>IF(☆start!$W$5=AD$3,集計表!$E82,"")</f>
        <v/>
      </c>
      <c r="AE47" s="588" t="str">
        <f>IF(☆start!$W$5=AE$3,集計表!$E82,"")</f>
        <v/>
      </c>
      <c r="AF47" s="588" t="str">
        <f>IF(☆start!$W$5=AF$3,集計表!$E82,"")</f>
        <v/>
      </c>
      <c r="AG47" s="607">
        <f t="shared" si="9"/>
        <v>0</v>
      </c>
    </row>
    <row r="48" spans="1:33" ht="12.75" customHeight="1">
      <c r="B48" s="727"/>
      <c r="C48" s="587">
        <f t="shared" ref="C48:C60" si="10">+C12</f>
        <v>0</v>
      </c>
      <c r="D48" s="588" t="str">
        <f>IF(☆start!$W$5=D$3,集計表!$D83,"")</f>
        <v/>
      </c>
      <c r="E48" s="588" t="str">
        <f>IF(☆start!$W$5=E$3,集計表!$D83,"")</f>
        <v/>
      </c>
      <c r="F48" s="588" t="str">
        <f>IF(☆start!$W$5=F$3,集計表!$D83,"")</f>
        <v/>
      </c>
      <c r="G48" s="588">
        <f>IF(☆start!$W$5=G$3,集計表!$D83,"")</f>
        <v>0</v>
      </c>
      <c r="H48" s="588" t="str">
        <f>IF(☆start!$W$5=H$3,集計表!$D83,"")</f>
        <v/>
      </c>
      <c r="I48" s="588" t="str">
        <f>IF(☆start!$W$5=I$3,集計表!$D83,"")</f>
        <v/>
      </c>
      <c r="J48" s="588" t="str">
        <f>IF(☆start!$W$5=J$3,集計表!$D83,"")</f>
        <v/>
      </c>
      <c r="K48" s="588" t="str">
        <f>IF(☆start!$W$5=K$3,集計表!$D83,"")</f>
        <v/>
      </c>
      <c r="L48" s="588" t="str">
        <f>IF(☆start!$W$5=L$3,集計表!$D83,"")</f>
        <v/>
      </c>
      <c r="M48" s="588" t="str">
        <f>IF(☆start!$W$5=M$3,集計表!$D83,"")</f>
        <v/>
      </c>
      <c r="N48" s="588" t="str">
        <f>IF(☆start!$W$5=N$3,集計表!$D83,"")</f>
        <v/>
      </c>
      <c r="O48" s="588" t="str">
        <f>IF(☆start!$W$5=O$3,集計表!$D83,"")</f>
        <v/>
      </c>
      <c r="P48" s="607">
        <f t="shared" si="8"/>
        <v>0</v>
      </c>
      <c r="S48" s="727"/>
      <c r="T48" s="609">
        <f t="shared" si="7"/>
        <v>0</v>
      </c>
      <c r="U48" s="588" t="str">
        <f>IF(☆start!$W$5=U$3,集計表!$E83,"")</f>
        <v/>
      </c>
      <c r="V48" s="588" t="str">
        <f>IF(☆start!$W$5=V$3,集計表!$E83,"")</f>
        <v/>
      </c>
      <c r="W48" s="588" t="str">
        <f>IF(☆start!$W$5=W$3,集計表!$E83,"")</f>
        <v/>
      </c>
      <c r="X48" s="588">
        <f>IF(☆start!$W$5=X$3,集計表!$E83,"")</f>
        <v>0</v>
      </c>
      <c r="Y48" s="588" t="str">
        <f>IF(☆start!$W$5=Y$3,集計表!$E83,"")</f>
        <v/>
      </c>
      <c r="Z48" s="588" t="str">
        <f>IF(☆start!$W$5=Z$3,集計表!$E83,"")</f>
        <v/>
      </c>
      <c r="AA48" s="588" t="str">
        <f>IF(☆start!$W$5=AA$3,集計表!$E83,"")</f>
        <v/>
      </c>
      <c r="AB48" s="588" t="str">
        <f>IF(☆start!$W$5=AB$3,集計表!$E83,"")</f>
        <v/>
      </c>
      <c r="AC48" s="588" t="str">
        <f>IF(☆start!$W$5=AC$3,集計表!$E83,"")</f>
        <v/>
      </c>
      <c r="AD48" s="588" t="str">
        <f>IF(☆start!$W$5=AD$3,集計表!$E83,"")</f>
        <v/>
      </c>
      <c r="AE48" s="588" t="str">
        <f>IF(☆start!$W$5=AE$3,集計表!$E83,"")</f>
        <v/>
      </c>
      <c r="AF48" s="588" t="str">
        <f>IF(☆start!$W$5=AF$3,集計表!$E83,"")</f>
        <v/>
      </c>
      <c r="AG48" s="607">
        <f t="shared" si="9"/>
        <v>0</v>
      </c>
    </row>
    <row r="49" spans="1:33" ht="12.75" customHeight="1">
      <c r="B49" s="727"/>
      <c r="C49" s="590" t="str">
        <f t="shared" si="10"/>
        <v>小　計</v>
      </c>
      <c r="D49" s="588" t="str">
        <f>IF(☆start!$W$5=D$3,集計表!$D84,"")</f>
        <v/>
      </c>
      <c r="E49" s="588" t="str">
        <f>IF(☆start!$W$5=E$3,集計表!$D84,"")</f>
        <v/>
      </c>
      <c r="F49" s="588" t="str">
        <f>IF(☆start!$W$5=F$3,集計表!$D84,"")</f>
        <v/>
      </c>
      <c r="G49" s="588">
        <f>IF(☆start!$W$5=G$3,集計表!$D84,"")</f>
        <v>0</v>
      </c>
      <c r="H49" s="588" t="str">
        <f>IF(☆start!$W$5=H$3,集計表!$D84,"")</f>
        <v/>
      </c>
      <c r="I49" s="588" t="str">
        <f>IF(☆start!$W$5=I$3,集計表!$D84,"")</f>
        <v/>
      </c>
      <c r="J49" s="588" t="str">
        <f>IF(☆start!$W$5=J$3,集計表!$D84,"")</f>
        <v/>
      </c>
      <c r="K49" s="588" t="str">
        <f>IF(☆start!$W$5=K$3,集計表!$D84,"")</f>
        <v/>
      </c>
      <c r="L49" s="588" t="str">
        <f>IF(☆start!$W$5=L$3,集計表!$D84,"")</f>
        <v/>
      </c>
      <c r="M49" s="588" t="str">
        <f>IF(☆start!$W$5=M$3,集計表!$D84,"")</f>
        <v/>
      </c>
      <c r="N49" s="588" t="str">
        <f>IF(☆start!$W$5=N$3,集計表!$D84,"")</f>
        <v/>
      </c>
      <c r="O49" s="588" t="str">
        <f>IF(☆start!$W$5=O$3,集計表!$D84,"")</f>
        <v/>
      </c>
      <c r="P49" s="607">
        <f t="shared" si="8"/>
        <v>0</v>
      </c>
      <c r="S49" s="727"/>
      <c r="T49" s="609" t="str">
        <f t="shared" si="7"/>
        <v>小　計</v>
      </c>
      <c r="U49" s="588" t="str">
        <f>IF(☆start!$W$5=U$3,集計表!$E84,"")</f>
        <v/>
      </c>
      <c r="V49" s="588" t="str">
        <f>IF(☆start!$W$5=V$3,集計表!$E84,"")</f>
        <v/>
      </c>
      <c r="W49" s="588" t="str">
        <f>IF(☆start!$W$5=W$3,集計表!$E84,"")</f>
        <v/>
      </c>
      <c r="X49" s="588">
        <f>IF(☆start!$W$5=X$3,集計表!$E84,"")</f>
        <v>0</v>
      </c>
      <c r="Y49" s="588" t="str">
        <f>IF(☆start!$W$5=Y$3,集計表!$E84,"")</f>
        <v/>
      </c>
      <c r="Z49" s="588" t="str">
        <f>IF(☆start!$W$5=Z$3,集計表!$E84,"")</f>
        <v/>
      </c>
      <c r="AA49" s="588" t="str">
        <f>IF(☆start!$W$5=AA$3,集計表!$E84,"")</f>
        <v/>
      </c>
      <c r="AB49" s="588" t="str">
        <f>IF(☆start!$W$5=AB$3,集計表!$E84,"")</f>
        <v/>
      </c>
      <c r="AC49" s="588" t="str">
        <f>IF(☆start!$W$5=AC$3,集計表!$E84,"")</f>
        <v/>
      </c>
      <c r="AD49" s="588" t="str">
        <f>IF(☆start!$W$5=AD$3,集計表!$E84,"")</f>
        <v/>
      </c>
      <c r="AE49" s="588" t="str">
        <f>IF(☆start!$W$5=AE$3,集計表!$E84,"")</f>
        <v/>
      </c>
      <c r="AF49" s="588" t="str">
        <f>IF(☆start!$W$5=AF$3,集計表!$E84,"")</f>
        <v/>
      </c>
      <c r="AG49" s="607">
        <f t="shared" si="9"/>
        <v>0</v>
      </c>
    </row>
    <row r="50" spans="1:33" ht="12.75" customHeight="1">
      <c r="B50" s="728"/>
      <c r="C50" s="587" t="str">
        <f t="shared" si="10"/>
        <v>交通費</v>
      </c>
      <c r="D50" s="588" t="str">
        <f>IF(☆start!$W$5=D$3,集計表!$D85,"")</f>
        <v/>
      </c>
      <c r="E50" s="588" t="str">
        <f>IF(☆start!$W$5=E$3,集計表!$D85,"")</f>
        <v/>
      </c>
      <c r="F50" s="588" t="str">
        <f>IF(☆start!$W$5=F$3,集計表!$D85,"")</f>
        <v/>
      </c>
      <c r="G50" s="588">
        <f>IF(☆start!$W$5=G$3,集計表!$D85,"")</f>
        <v>0</v>
      </c>
      <c r="H50" s="588" t="str">
        <f>IF(☆start!$W$5=H$3,集計表!$D85,"")</f>
        <v/>
      </c>
      <c r="I50" s="588" t="str">
        <f>IF(☆start!$W$5=I$3,集計表!$D85,"")</f>
        <v/>
      </c>
      <c r="J50" s="588" t="str">
        <f>IF(☆start!$W$5=J$3,集計表!$D85,"")</f>
        <v/>
      </c>
      <c r="K50" s="588" t="str">
        <f>IF(☆start!$W$5=K$3,集計表!$D85,"")</f>
        <v/>
      </c>
      <c r="L50" s="588" t="str">
        <f>IF(☆start!$W$5=L$3,集計表!$D85,"")</f>
        <v/>
      </c>
      <c r="M50" s="588" t="str">
        <f>IF(☆start!$W$5=M$3,集計表!$D85,"")</f>
        <v/>
      </c>
      <c r="N50" s="588" t="str">
        <f>IF(☆start!$W$5=N$3,集計表!$D85,"")</f>
        <v/>
      </c>
      <c r="O50" s="588" t="str">
        <f>IF(☆start!$W$5=O$3,集計表!$D85,"")</f>
        <v/>
      </c>
      <c r="P50" s="607">
        <f t="shared" si="8"/>
        <v>0</v>
      </c>
      <c r="S50" s="728"/>
      <c r="T50" s="609" t="str">
        <f t="shared" si="7"/>
        <v>交通費</v>
      </c>
      <c r="U50" s="588" t="str">
        <f>IF(☆start!$W$5=U$3,集計表!$E85,"")</f>
        <v/>
      </c>
      <c r="V50" s="588" t="str">
        <f>IF(☆start!$W$5=V$3,集計表!$E85,"")</f>
        <v/>
      </c>
      <c r="W50" s="588" t="str">
        <f>IF(☆start!$W$5=W$3,集計表!$E85,"")</f>
        <v/>
      </c>
      <c r="X50" s="588">
        <f>IF(☆start!$W$5=X$3,集計表!$E85,"")</f>
        <v>0</v>
      </c>
      <c r="Y50" s="588" t="str">
        <f>IF(☆start!$W$5=Y$3,集計表!$E85,"")</f>
        <v/>
      </c>
      <c r="Z50" s="588" t="str">
        <f>IF(☆start!$W$5=Z$3,集計表!$E85,"")</f>
        <v/>
      </c>
      <c r="AA50" s="588" t="str">
        <f>IF(☆start!$W$5=AA$3,集計表!$E85,"")</f>
        <v/>
      </c>
      <c r="AB50" s="588" t="str">
        <f>IF(☆start!$W$5=AB$3,集計表!$E85,"")</f>
        <v/>
      </c>
      <c r="AC50" s="588" t="str">
        <f>IF(☆start!$W$5=AC$3,集計表!$E85,"")</f>
        <v/>
      </c>
      <c r="AD50" s="588" t="str">
        <f>IF(☆start!$W$5=AD$3,集計表!$E85,"")</f>
        <v/>
      </c>
      <c r="AE50" s="588" t="str">
        <f>IF(☆start!$W$5=AE$3,集計表!$E85,"")</f>
        <v/>
      </c>
      <c r="AF50" s="588" t="str">
        <f>IF(☆start!$W$5=AF$3,集計表!$E85,"")</f>
        <v/>
      </c>
      <c r="AG50" s="607">
        <f t="shared" si="9"/>
        <v>0</v>
      </c>
    </row>
    <row r="51" spans="1:33" ht="12.75" customHeight="1">
      <c r="B51" s="726" t="s">
        <v>43</v>
      </c>
      <c r="C51" s="590" t="str">
        <f t="shared" si="10"/>
        <v>合　計</v>
      </c>
      <c r="D51" s="588" t="str">
        <f>IF(☆start!$W$5=D$3,集計表!$D86,"")</f>
        <v/>
      </c>
      <c r="E51" s="588" t="str">
        <f>IF(☆start!$W$5=E$3,集計表!$D86,"")</f>
        <v/>
      </c>
      <c r="F51" s="588" t="str">
        <f>IF(☆start!$W$5=F$3,集計表!$D86,"")</f>
        <v/>
      </c>
      <c r="G51" s="588">
        <f>IF(☆start!$W$5=G$3,集計表!$D86,"")</f>
        <v>0</v>
      </c>
      <c r="H51" s="588" t="str">
        <f>IF(☆start!$W$5=H$3,集計表!$D86,"")</f>
        <v/>
      </c>
      <c r="I51" s="588" t="str">
        <f>IF(☆start!$W$5=I$3,集計表!$D86,"")</f>
        <v/>
      </c>
      <c r="J51" s="588" t="str">
        <f>IF(☆start!$W$5=J$3,集計表!$D86,"")</f>
        <v/>
      </c>
      <c r="K51" s="588" t="str">
        <f>IF(☆start!$W$5=K$3,集計表!$D86,"")</f>
        <v/>
      </c>
      <c r="L51" s="588" t="str">
        <f>IF(☆start!$W$5=L$3,集計表!$D86,"")</f>
        <v/>
      </c>
      <c r="M51" s="588" t="str">
        <f>IF(☆start!$W$5=M$3,集計表!$D86,"")</f>
        <v/>
      </c>
      <c r="N51" s="588" t="str">
        <f>IF(☆start!$W$5=N$3,集計表!$D86,"")</f>
        <v/>
      </c>
      <c r="O51" s="588" t="str">
        <f>IF(☆start!$W$5=O$3,集計表!$D86,"")</f>
        <v/>
      </c>
      <c r="P51" s="607">
        <f t="shared" si="8"/>
        <v>0</v>
      </c>
      <c r="S51" s="726" t="s">
        <v>43</v>
      </c>
      <c r="T51" s="608" t="str">
        <f t="shared" si="7"/>
        <v>合　計</v>
      </c>
      <c r="U51" s="588" t="str">
        <f>IF(☆start!$W$5=U$3,集計表!$E86,"")</f>
        <v/>
      </c>
      <c r="V51" s="588" t="str">
        <f>IF(☆start!$W$5=V$3,集計表!$E86,"")</f>
        <v/>
      </c>
      <c r="W51" s="588" t="str">
        <f>IF(☆start!$W$5=W$3,集計表!$E86,"")</f>
        <v/>
      </c>
      <c r="X51" s="588">
        <f>IF(☆start!$W$5=X$3,集計表!$E86,"")</f>
        <v>0</v>
      </c>
      <c r="Y51" s="588" t="str">
        <f>IF(☆start!$W$5=Y$3,集計表!$E86,"")</f>
        <v/>
      </c>
      <c r="Z51" s="588" t="str">
        <f>IF(☆start!$W$5=Z$3,集計表!$E86,"")</f>
        <v/>
      </c>
      <c r="AA51" s="588" t="str">
        <f>IF(☆start!$W$5=AA$3,集計表!$E86,"")</f>
        <v/>
      </c>
      <c r="AB51" s="588" t="str">
        <f>IF(☆start!$W$5=AB$3,集計表!$E86,"")</f>
        <v/>
      </c>
      <c r="AC51" s="588" t="str">
        <f>IF(☆start!$W$5=AC$3,集計表!$E86,"")</f>
        <v/>
      </c>
      <c r="AD51" s="588" t="str">
        <f>IF(☆start!$W$5=AD$3,集計表!$E86,"")</f>
        <v/>
      </c>
      <c r="AE51" s="588" t="str">
        <f>IF(☆start!$W$5=AE$3,集計表!$E86,"")</f>
        <v/>
      </c>
      <c r="AF51" s="588" t="str">
        <f>IF(☆start!$W$5=AF$3,集計表!$E86,"")</f>
        <v/>
      </c>
      <c r="AG51" s="607">
        <f t="shared" si="9"/>
        <v>0</v>
      </c>
    </row>
    <row r="52" spans="1:33" ht="12.75" customHeight="1">
      <c r="B52" s="727"/>
      <c r="C52" s="587" t="str">
        <f t="shared" si="10"/>
        <v>健康保険</v>
      </c>
      <c r="D52" s="588" t="str">
        <f>IF(☆start!$W$5=D$3,集計表!$D87,"")</f>
        <v/>
      </c>
      <c r="E52" s="588" t="str">
        <f>IF(☆start!$W$5=E$3,集計表!$D87,"")</f>
        <v/>
      </c>
      <c r="F52" s="588" t="str">
        <f>IF(☆start!$W$5=F$3,集計表!$D87,"")</f>
        <v/>
      </c>
      <c r="G52" s="588">
        <f>IF(☆start!$W$5=G$3,集計表!$D87,"")</f>
        <v>0</v>
      </c>
      <c r="H52" s="588" t="str">
        <f>IF(☆start!$W$5=H$3,集計表!$D87,"")</f>
        <v/>
      </c>
      <c r="I52" s="588" t="str">
        <f>IF(☆start!$W$5=I$3,集計表!$D87,"")</f>
        <v/>
      </c>
      <c r="J52" s="588" t="str">
        <f>IF(☆start!$W$5=J$3,集計表!$D87,"")</f>
        <v/>
      </c>
      <c r="K52" s="588" t="str">
        <f>IF(☆start!$W$5=K$3,集計表!$D87,"")</f>
        <v/>
      </c>
      <c r="L52" s="588" t="str">
        <f>IF(☆start!$W$5=L$3,集計表!$D87,"")</f>
        <v/>
      </c>
      <c r="M52" s="588" t="str">
        <f>IF(☆start!$W$5=M$3,集計表!$D87,"")</f>
        <v/>
      </c>
      <c r="N52" s="588" t="str">
        <f>IF(☆start!$W$5=N$3,集計表!$D87,"")</f>
        <v/>
      </c>
      <c r="O52" s="588" t="str">
        <f>IF(☆start!$W$5=O$3,集計表!$D87,"")</f>
        <v/>
      </c>
      <c r="P52" s="607">
        <f t="shared" si="8"/>
        <v>0</v>
      </c>
      <c r="S52" s="727"/>
      <c r="T52" s="608" t="str">
        <f t="shared" si="7"/>
        <v>健康保険</v>
      </c>
      <c r="U52" s="588" t="str">
        <f>IF(☆start!$W$5=U$3,集計表!$E87,"")</f>
        <v/>
      </c>
      <c r="V52" s="588" t="str">
        <f>IF(☆start!$W$5=V$3,集計表!$E87,"")</f>
        <v/>
      </c>
      <c r="W52" s="588" t="str">
        <f>IF(☆start!$W$5=W$3,集計表!$E87,"")</f>
        <v/>
      </c>
      <c r="X52" s="588">
        <f>IF(☆start!$W$5=X$3,集計表!$E87,"")</f>
        <v>0</v>
      </c>
      <c r="Y52" s="588" t="str">
        <f>IF(☆start!$W$5=Y$3,集計表!$E87,"")</f>
        <v/>
      </c>
      <c r="Z52" s="588" t="str">
        <f>IF(☆start!$W$5=Z$3,集計表!$E87,"")</f>
        <v/>
      </c>
      <c r="AA52" s="588" t="str">
        <f>IF(☆start!$W$5=AA$3,集計表!$E87,"")</f>
        <v/>
      </c>
      <c r="AB52" s="588" t="str">
        <f>IF(☆start!$W$5=AB$3,集計表!$E87,"")</f>
        <v/>
      </c>
      <c r="AC52" s="588" t="str">
        <f>IF(☆start!$W$5=AC$3,集計表!$E87,"")</f>
        <v/>
      </c>
      <c r="AD52" s="588" t="str">
        <f>IF(☆start!$W$5=AD$3,集計表!$E87,"")</f>
        <v/>
      </c>
      <c r="AE52" s="588" t="str">
        <f>IF(☆start!$W$5=AE$3,集計表!$E87,"")</f>
        <v/>
      </c>
      <c r="AF52" s="588" t="str">
        <f>IF(☆start!$W$5=AF$3,集計表!$E87,"")</f>
        <v/>
      </c>
      <c r="AG52" s="607">
        <f t="shared" si="9"/>
        <v>0</v>
      </c>
    </row>
    <row r="53" spans="1:33" ht="12.75" customHeight="1">
      <c r="B53" s="727"/>
      <c r="C53" s="587" t="str">
        <f t="shared" si="10"/>
        <v>厚生年金</v>
      </c>
      <c r="D53" s="588" t="str">
        <f>IF(☆start!$W$5=D$3,集計表!$D88,"")</f>
        <v/>
      </c>
      <c r="E53" s="588" t="str">
        <f>IF(☆start!$W$5=E$3,集計表!$D88,"")</f>
        <v/>
      </c>
      <c r="F53" s="588" t="str">
        <f>IF(☆start!$W$5=F$3,集計表!$D88,"")</f>
        <v/>
      </c>
      <c r="G53" s="588">
        <f>IF(☆start!$W$5=G$3,集計表!$D88,"")</f>
        <v>0</v>
      </c>
      <c r="H53" s="588" t="str">
        <f>IF(☆start!$W$5=H$3,集計表!$D88,"")</f>
        <v/>
      </c>
      <c r="I53" s="588" t="str">
        <f>IF(☆start!$W$5=I$3,集計表!$D88,"")</f>
        <v/>
      </c>
      <c r="J53" s="588" t="str">
        <f>IF(☆start!$W$5=J$3,集計表!$D88,"")</f>
        <v/>
      </c>
      <c r="K53" s="588" t="str">
        <f>IF(☆start!$W$5=K$3,集計表!$D88,"")</f>
        <v/>
      </c>
      <c r="L53" s="588" t="str">
        <f>IF(☆start!$W$5=L$3,集計表!$D88,"")</f>
        <v/>
      </c>
      <c r="M53" s="588" t="str">
        <f>IF(☆start!$W$5=M$3,集計表!$D88,"")</f>
        <v/>
      </c>
      <c r="N53" s="588" t="str">
        <f>IF(☆start!$W$5=N$3,集計表!$D88,"")</f>
        <v/>
      </c>
      <c r="O53" s="588" t="str">
        <f>IF(☆start!$W$5=O$3,集計表!$D88,"")</f>
        <v/>
      </c>
      <c r="P53" s="607">
        <f t="shared" si="8"/>
        <v>0</v>
      </c>
      <c r="S53" s="727"/>
      <c r="T53" s="608" t="str">
        <f t="shared" si="7"/>
        <v>厚生年金</v>
      </c>
      <c r="U53" s="588" t="str">
        <f>IF(☆start!$W$5=U$3,集計表!$E88,"")</f>
        <v/>
      </c>
      <c r="V53" s="588" t="str">
        <f>IF(☆start!$W$5=V$3,集計表!$E88,"")</f>
        <v/>
      </c>
      <c r="W53" s="588" t="str">
        <f>IF(☆start!$W$5=W$3,集計表!$E88,"")</f>
        <v/>
      </c>
      <c r="X53" s="588">
        <f>IF(☆start!$W$5=X$3,集計表!$E88,"")</f>
        <v>0</v>
      </c>
      <c r="Y53" s="588" t="str">
        <f>IF(☆start!$W$5=Y$3,集計表!$E88,"")</f>
        <v/>
      </c>
      <c r="Z53" s="588" t="str">
        <f>IF(☆start!$W$5=Z$3,集計表!$E88,"")</f>
        <v/>
      </c>
      <c r="AA53" s="588" t="str">
        <f>IF(☆start!$W$5=AA$3,集計表!$E88,"")</f>
        <v/>
      </c>
      <c r="AB53" s="588" t="str">
        <f>IF(☆start!$W$5=AB$3,集計表!$E88,"")</f>
        <v/>
      </c>
      <c r="AC53" s="588" t="str">
        <f>IF(☆start!$W$5=AC$3,集計表!$E88,"")</f>
        <v/>
      </c>
      <c r="AD53" s="588" t="str">
        <f>IF(☆start!$W$5=AD$3,集計表!$E88,"")</f>
        <v/>
      </c>
      <c r="AE53" s="588" t="str">
        <f>IF(☆start!$W$5=AE$3,集計表!$E88,"")</f>
        <v/>
      </c>
      <c r="AF53" s="588" t="str">
        <f>IF(☆start!$W$5=AF$3,集計表!$E88,"")</f>
        <v/>
      </c>
      <c r="AG53" s="607">
        <f t="shared" si="9"/>
        <v>0</v>
      </c>
    </row>
    <row r="54" spans="1:33" ht="12.75" customHeight="1">
      <c r="B54" s="727"/>
      <c r="C54" s="587" t="str">
        <f t="shared" si="10"/>
        <v>雇用保険</v>
      </c>
      <c r="D54" s="588" t="str">
        <f>IF(☆start!$W$5=D$3,集計表!$D89,"")</f>
        <v/>
      </c>
      <c r="E54" s="588" t="str">
        <f>IF(☆start!$W$5=E$3,集計表!$D89,"")</f>
        <v/>
      </c>
      <c r="F54" s="588" t="str">
        <f>IF(☆start!$W$5=F$3,集計表!$D89,"")</f>
        <v/>
      </c>
      <c r="G54" s="588">
        <f>IF(☆start!$W$5=G$3,集計表!$D89,"")</f>
        <v>0</v>
      </c>
      <c r="H54" s="588" t="str">
        <f>IF(☆start!$W$5=H$3,集計表!$D89,"")</f>
        <v/>
      </c>
      <c r="I54" s="588" t="str">
        <f>IF(☆start!$W$5=I$3,集計表!$D89,"")</f>
        <v/>
      </c>
      <c r="J54" s="588" t="str">
        <f>IF(☆start!$W$5=J$3,集計表!$D89,"")</f>
        <v/>
      </c>
      <c r="K54" s="588" t="str">
        <f>IF(☆start!$W$5=K$3,集計表!$D89,"")</f>
        <v/>
      </c>
      <c r="L54" s="588" t="str">
        <f>IF(☆start!$W$5=L$3,集計表!$D89,"")</f>
        <v/>
      </c>
      <c r="M54" s="588" t="str">
        <f>IF(☆start!$W$5=M$3,集計表!$D89,"")</f>
        <v/>
      </c>
      <c r="N54" s="588" t="str">
        <f>IF(☆start!$W$5=N$3,集計表!$D89,"")</f>
        <v/>
      </c>
      <c r="O54" s="588" t="str">
        <f>IF(☆start!$W$5=O$3,集計表!$D89,"")</f>
        <v/>
      </c>
      <c r="P54" s="607">
        <f t="shared" si="8"/>
        <v>0</v>
      </c>
      <c r="S54" s="727"/>
      <c r="T54" s="608" t="str">
        <f t="shared" si="7"/>
        <v>雇用保険</v>
      </c>
      <c r="U54" s="588" t="str">
        <f>IF(☆start!$W$5=U$3,集計表!$E89,"")</f>
        <v/>
      </c>
      <c r="V54" s="588" t="str">
        <f>IF(☆start!$W$5=V$3,集計表!$E89,"")</f>
        <v/>
      </c>
      <c r="W54" s="588" t="str">
        <f>IF(☆start!$W$5=W$3,集計表!$E89,"")</f>
        <v/>
      </c>
      <c r="X54" s="588">
        <f>IF(☆start!$W$5=X$3,集計表!$E89,"")</f>
        <v>0</v>
      </c>
      <c r="Y54" s="588" t="str">
        <f>IF(☆start!$W$5=Y$3,集計表!$E89,"")</f>
        <v/>
      </c>
      <c r="Z54" s="588" t="str">
        <f>IF(☆start!$W$5=Z$3,集計表!$E89,"")</f>
        <v/>
      </c>
      <c r="AA54" s="588" t="str">
        <f>IF(☆start!$W$5=AA$3,集計表!$E89,"")</f>
        <v/>
      </c>
      <c r="AB54" s="588" t="str">
        <f>IF(☆start!$W$5=AB$3,集計表!$E89,"")</f>
        <v/>
      </c>
      <c r="AC54" s="588" t="str">
        <f>IF(☆start!$W$5=AC$3,集計表!$E89,"")</f>
        <v/>
      </c>
      <c r="AD54" s="588" t="str">
        <f>IF(☆start!$W$5=AD$3,集計表!$E89,"")</f>
        <v/>
      </c>
      <c r="AE54" s="588" t="str">
        <f>IF(☆start!$W$5=AE$3,集計表!$E89,"")</f>
        <v/>
      </c>
      <c r="AF54" s="588" t="str">
        <f>IF(☆start!$W$5=AF$3,集計表!$E89,"")</f>
        <v/>
      </c>
      <c r="AG54" s="607">
        <f t="shared" si="9"/>
        <v>0</v>
      </c>
    </row>
    <row r="55" spans="1:33" ht="12.75" customHeight="1">
      <c r="B55" s="727"/>
      <c r="C55" s="587" t="str">
        <f t="shared" si="10"/>
        <v>所得税</v>
      </c>
      <c r="D55" s="588" t="str">
        <f>IF(☆start!$W$5=D$3,集計表!$D90,"")</f>
        <v/>
      </c>
      <c r="E55" s="588" t="str">
        <f>IF(☆start!$W$5=E$3,集計表!$D90,"")</f>
        <v/>
      </c>
      <c r="F55" s="588" t="str">
        <f>IF(☆start!$W$5=F$3,集計表!$D90,"")</f>
        <v/>
      </c>
      <c r="G55" s="588">
        <f>IF(☆start!$W$5=G$3,集計表!$D90,"")</f>
        <v>0</v>
      </c>
      <c r="H55" s="588" t="str">
        <f>IF(☆start!$W$5=H$3,集計表!$D90,"")</f>
        <v/>
      </c>
      <c r="I55" s="588" t="str">
        <f>IF(☆start!$W$5=I$3,集計表!$D90,"")</f>
        <v/>
      </c>
      <c r="J55" s="588" t="str">
        <f>IF(☆start!$W$5=J$3,集計表!$D90,"")</f>
        <v/>
      </c>
      <c r="K55" s="588" t="str">
        <f>IF(☆start!$W$5=K$3,集計表!$D90,"")</f>
        <v/>
      </c>
      <c r="L55" s="588" t="str">
        <f>IF(☆start!$W$5=L$3,集計表!$D90,"")</f>
        <v/>
      </c>
      <c r="M55" s="588" t="str">
        <f>IF(☆start!$W$5=M$3,集計表!$D90,"")</f>
        <v/>
      </c>
      <c r="N55" s="588" t="str">
        <f>IF(☆start!$W$5=N$3,集計表!$D90,"")</f>
        <v/>
      </c>
      <c r="O55" s="588" t="str">
        <f>IF(☆start!$W$5=O$3,集計表!$D90,"")</f>
        <v/>
      </c>
      <c r="P55" s="607">
        <f t="shared" si="8"/>
        <v>0</v>
      </c>
      <c r="S55" s="727"/>
      <c r="T55" s="608" t="str">
        <f t="shared" si="7"/>
        <v>所得税</v>
      </c>
      <c r="U55" s="588" t="str">
        <f>IF(☆start!$W$5=U$3,集計表!$E90,"")</f>
        <v/>
      </c>
      <c r="V55" s="588" t="str">
        <f>IF(☆start!$W$5=V$3,集計表!$E90,"")</f>
        <v/>
      </c>
      <c r="W55" s="588" t="str">
        <f>IF(☆start!$W$5=W$3,集計表!$E90,"")</f>
        <v/>
      </c>
      <c r="X55" s="588">
        <f>IF(☆start!$W$5=X$3,集計表!$E90,"")</f>
        <v>0</v>
      </c>
      <c r="Y55" s="588" t="str">
        <f>IF(☆start!$W$5=Y$3,集計表!$E90,"")</f>
        <v/>
      </c>
      <c r="Z55" s="588" t="str">
        <f>IF(☆start!$W$5=Z$3,集計表!$E90,"")</f>
        <v/>
      </c>
      <c r="AA55" s="588" t="str">
        <f>IF(☆start!$W$5=AA$3,集計表!$E90,"")</f>
        <v/>
      </c>
      <c r="AB55" s="588" t="str">
        <f>IF(☆start!$W$5=AB$3,集計表!$E90,"")</f>
        <v/>
      </c>
      <c r="AC55" s="588" t="str">
        <f>IF(☆start!$W$5=AC$3,集計表!$E90,"")</f>
        <v/>
      </c>
      <c r="AD55" s="588" t="str">
        <f>IF(☆start!$W$5=AD$3,集計表!$E90,"")</f>
        <v/>
      </c>
      <c r="AE55" s="588" t="str">
        <f>IF(☆start!$W$5=AE$3,集計表!$E90,"")</f>
        <v/>
      </c>
      <c r="AF55" s="588" t="str">
        <f>IF(☆start!$W$5=AF$3,集計表!$E90,"")</f>
        <v/>
      </c>
      <c r="AG55" s="607">
        <f t="shared" si="9"/>
        <v>0</v>
      </c>
    </row>
    <row r="56" spans="1:33" ht="12.75" customHeight="1">
      <c r="B56" s="727"/>
      <c r="C56" s="587" t="str">
        <f t="shared" si="10"/>
        <v>住民税</v>
      </c>
      <c r="D56" s="588" t="str">
        <f>IF(☆start!$W$5=D$3,集計表!$D91,"")</f>
        <v/>
      </c>
      <c r="E56" s="588" t="str">
        <f>IF(☆start!$W$5=E$3,集計表!$D91,"")</f>
        <v/>
      </c>
      <c r="F56" s="588" t="str">
        <f>IF(☆start!$W$5=F$3,集計表!$D91,"")</f>
        <v/>
      </c>
      <c r="G56" s="588">
        <f>IF(☆start!$W$5=G$3,集計表!$D91,"")</f>
        <v>0</v>
      </c>
      <c r="H56" s="588" t="str">
        <f>IF(☆start!$W$5=H$3,集計表!$D91,"")</f>
        <v/>
      </c>
      <c r="I56" s="588" t="str">
        <f>IF(☆start!$W$5=I$3,集計表!$D91,"")</f>
        <v/>
      </c>
      <c r="J56" s="588" t="str">
        <f>IF(☆start!$W$5=J$3,集計表!$D91,"")</f>
        <v/>
      </c>
      <c r="K56" s="588" t="str">
        <f>IF(☆start!$W$5=K$3,集計表!$D91,"")</f>
        <v/>
      </c>
      <c r="L56" s="588" t="str">
        <f>IF(☆start!$W$5=L$3,集計表!$D91,"")</f>
        <v/>
      </c>
      <c r="M56" s="588" t="str">
        <f>IF(☆start!$W$5=M$3,集計表!$D91,"")</f>
        <v/>
      </c>
      <c r="N56" s="588" t="str">
        <f>IF(☆start!$W$5=N$3,集計表!$D91,"")</f>
        <v/>
      </c>
      <c r="O56" s="588" t="str">
        <f>IF(☆start!$W$5=O$3,集計表!$D91,"")</f>
        <v/>
      </c>
      <c r="P56" s="607">
        <f t="shared" si="8"/>
        <v>0</v>
      </c>
      <c r="S56" s="727"/>
      <c r="T56" s="608" t="str">
        <f t="shared" si="7"/>
        <v>住民税</v>
      </c>
      <c r="U56" s="588" t="str">
        <f>IF(☆start!$W$5=U$3,集計表!$E91,"")</f>
        <v/>
      </c>
      <c r="V56" s="588" t="str">
        <f>IF(☆start!$W$5=V$3,集計表!$E91,"")</f>
        <v/>
      </c>
      <c r="W56" s="588" t="str">
        <f>IF(☆start!$W$5=W$3,集計表!$E91,"")</f>
        <v/>
      </c>
      <c r="X56" s="588">
        <f>IF(☆start!$W$5=X$3,集計表!$E91,"")</f>
        <v>0</v>
      </c>
      <c r="Y56" s="588" t="str">
        <f>IF(☆start!$W$5=Y$3,集計表!$E91,"")</f>
        <v/>
      </c>
      <c r="Z56" s="588" t="str">
        <f>IF(☆start!$W$5=Z$3,集計表!$E91,"")</f>
        <v/>
      </c>
      <c r="AA56" s="588" t="str">
        <f>IF(☆start!$W$5=AA$3,集計表!$E91,"")</f>
        <v/>
      </c>
      <c r="AB56" s="588" t="str">
        <f>IF(☆start!$W$5=AB$3,集計表!$E91,"")</f>
        <v/>
      </c>
      <c r="AC56" s="588" t="str">
        <f>IF(☆start!$W$5=AC$3,集計表!$E91,"")</f>
        <v/>
      </c>
      <c r="AD56" s="588" t="str">
        <f>IF(☆start!$W$5=AD$3,集計表!$E91,"")</f>
        <v/>
      </c>
      <c r="AE56" s="588" t="str">
        <f>IF(☆start!$W$5=AE$3,集計表!$E91,"")</f>
        <v/>
      </c>
      <c r="AF56" s="588" t="str">
        <f>IF(☆start!$W$5=AF$3,集計表!$E91,"")</f>
        <v/>
      </c>
      <c r="AG56" s="607">
        <f t="shared" si="9"/>
        <v>0</v>
      </c>
    </row>
    <row r="57" spans="1:33" ht="12.75" customHeight="1">
      <c r="B57" s="727"/>
      <c r="C57" s="587">
        <f t="shared" si="10"/>
        <v>0</v>
      </c>
      <c r="D57" s="588" t="str">
        <f>IF(☆start!$W$5=D$3,集計表!$D92,"")</f>
        <v/>
      </c>
      <c r="E57" s="588" t="str">
        <f>IF(☆start!$W$5=E$3,集計表!$D92,"")</f>
        <v/>
      </c>
      <c r="F57" s="588" t="str">
        <f>IF(☆start!$W$5=F$3,集計表!$D92,"")</f>
        <v/>
      </c>
      <c r="G57" s="588">
        <f>IF(☆start!$W$5=G$3,集計表!$D92,"")</f>
        <v>0</v>
      </c>
      <c r="H57" s="588" t="str">
        <f>IF(☆start!$W$5=H$3,集計表!$D92,"")</f>
        <v/>
      </c>
      <c r="I57" s="588" t="str">
        <f>IF(☆start!$W$5=I$3,集計表!$D92,"")</f>
        <v/>
      </c>
      <c r="J57" s="588" t="str">
        <f>IF(☆start!$W$5=J$3,集計表!$D92,"")</f>
        <v/>
      </c>
      <c r="K57" s="588" t="str">
        <f>IF(☆start!$W$5=K$3,集計表!$D92,"")</f>
        <v/>
      </c>
      <c r="L57" s="588" t="str">
        <f>IF(☆start!$W$5=L$3,集計表!$D92,"")</f>
        <v/>
      </c>
      <c r="M57" s="588" t="str">
        <f>IF(☆start!$W$5=M$3,集計表!$D92,"")</f>
        <v/>
      </c>
      <c r="N57" s="588" t="str">
        <f>IF(☆start!$W$5=N$3,集計表!$D92,"")</f>
        <v/>
      </c>
      <c r="O57" s="588" t="str">
        <f>IF(☆start!$W$5=O$3,集計表!$D92,"")</f>
        <v/>
      </c>
      <c r="P57" s="607">
        <f t="shared" si="8"/>
        <v>0</v>
      </c>
      <c r="S57" s="727"/>
      <c r="T57" s="608">
        <f t="shared" si="7"/>
        <v>0</v>
      </c>
      <c r="U57" s="588" t="str">
        <f>IF(☆start!$W$5=U$3,集計表!$E92,"")</f>
        <v/>
      </c>
      <c r="V57" s="588" t="str">
        <f>IF(☆start!$W$5=V$3,集計表!$E92,"")</f>
        <v/>
      </c>
      <c r="W57" s="588" t="str">
        <f>IF(☆start!$W$5=W$3,集計表!$E92,"")</f>
        <v/>
      </c>
      <c r="X57" s="588">
        <f>IF(☆start!$W$5=X$3,集計表!$E92,"")</f>
        <v>0</v>
      </c>
      <c r="Y57" s="588" t="str">
        <f>IF(☆start!$W$5=Y$3,集計表!$E92,"")</f>
        <v/>
      </c>
      <c r="Z57" s="588" t="str">
        <f>IF(☆start!$W$5=Z$3,集計表!$E92,"")</f>
        <v/>
      </c>
      <c r="AA57" s="588" t="str">
        <f>IF(☆start!$W$5=AA$3,集計表!$E92,"")</f>
        <v/>
      </c>
      <c r="AB57" s="588" t="str">
        <f>IF(☆start!$W$5=AB$3,集計表!$E92,"")</f>
        <v/>
      </c>
      <c r="AC57" s="588" t="str">
        <f>IF(☆start!$W$5=AC$3,集計表!$E92,"")</f>
        <v/>
      </c>
      <c r="AD57" s="588" t="str">
        <f>IF(☆start!$W$5=AD$3,集計表!$E92,"")</f>
        <v/>
      </c>
      <c r="AE57" s="588" t="str">
        <f>IF(☆start!$W$5=AE$3,集計表!$E92,"")</f>
        <v/>
      </c>
      <c r="AF57" s="588" t="str">
        <f>IF(☆start!$W$5=AF$3,集計表!$E92,"")</f>
        <v/>
      </c>
      <c r="AG57" s="607">
        <f t="shared" si="9"/>
        <v>0</v>
      </c>
    </row>
    <row r="58" spans="1:33" ht="12.75" customHeight="1">
      <c r="B58" s="727"/>
      <c r="C58" s="587">
        <f t="shared" si="10"/>
        <v>0</v>
      </c>
      <c r="D58" s="588" t="str">
        <f>IF(☆start!$W$5=D$3,集計表!$D93,"")</f>
        <v/>
      </c>
      <c r="E58" s="588" t="str">
        <f>IF(☆start!$W$5=E$3,集計表!$D93,"")</f>
        <v/>
      </c>
      <c r="F58" s="588" t="str">
        <f>IF(☆start!$W$5=F$3,集計表!$D93,"")</f>
        <v/>
      </c>
      <c r="G58" s="588">
        <f>IF(☆start!$W$5=G$3,集計表!$D93,"")</f>
        <v>0</v>
      </c>
      <c r="H58" s="588" t="str">
        <f>IF(☆start!$W$5=H$3,集計表!$D93,"")</f>
        <v/>
      </c>
      <c r="I58" s="588" t="str">
        <f>IF(☆start!$W$5=I$3,集計表!$D93,"")</f>
        <v/>
      </c>
      <c r="J58" s="588" t="str">
        <f>IF(☆start!$W$5=J$3,集計表!$D93,"")</f>
        <v/>
      </c>
      <c r="K58" s="588" t="str">
        <f>IF(☆start!$W$5=K$3,集計表!$D93,"")</f>
        <v/>
      </c>
      <c r="L58" s="588" t="str">
        <f>IF(☆start!$W$5=L$3,集計表!$D93,"")</f>
        <v/>
      </c>
      <c r="M58" s="588" t="str">
        <f>IF(☆start!$W$5=M$3,集計表!$D93,"")</f>
        <v/>
      </c>
      <c r="N58" s="588" t="str">
        <f>IF(☆start!$W$5=N$3,集計表!$D93,"")</f>
        <v/>
      </c>
      <c r="O58" s="588" t="str">
        <f>IF(☆start!$W$5=O$3,集計表!$D93,"")</f>
        <v/>
      </c>
      <c r="P58" s="607">
        <f t="shared" si="8"/>
        <v>0</v>
      </c>
      <c r="S58" s="727"/>
      <c r="T58" s="608">
        <f t="shared" si="7"/>
        <v>0</v>
      </c>
      <c r="U58" s="588" t="str">
        <f>IF(☆start!$W$5=U$3,集計表!$E93,"")</f>
        <v/>
      </c>
      <c r="V58" s="588" t="str">
        <f>IF(☆start!$W$5=V$3,集計表!$E93,"")</f>
        <v/>
      </c>
      <c r="W58" s="588" t="str">
        <f>IF(☆start!$W$5=W$3,集計表!$E93,"")</f>
        <v/>
      </c>
      <c r="X58" s="588">
        <f>IF(☆start!$W$5=X$3,集計表!$E93,"")</f>
        <v>0</v>
      </c>
      <c r="Y58" s="588" t="str">
        <f>IF(☆start!$W$5=Y$3,集計表!$E93,"")</f>
        <v/>
      </c>
      <c r="Z58" s="588" t="str">
        <f>IF(☆start!$W$5=Z$3,集計表!$E93,"")</f>
        <v/>
      </c>
      <c r="AA58" s="588" t="str">
        <f>IF(☆start!$W$5=AA$3,集計表!$E93,"")</f>
        <v/>
      </c>
      <c r="AB58" s="588" t="str">
        <f>IF(☆start!$W$5=AB$3,集計表!$E93,"")</f>
        <v/>
      </c>
      <c r="AC58" s="588" t="str">
        <f>IF(☆start!$W$5=AC$3,集計表!$E93,"")</f>
        <v/>
      </c>
      <c r="AD58" s="588" t="str">
        <f>IF(☆start!$W$5=AD$3,集計表!$E93,"")</f>
        <v/>
      </c>
      <c r="AE58" s="588" t="str">
        <f>IF(☆start!$W$5=AE$3,集計表!$E93,"")</f>
        <v/>
      </c>
      <c r="AF58" s="588" t="str">
        <f>IF(☆start!$W$5=AF$3,集計表!$E93,"")</f>
        <v/>
      </c>
      <c r="AG58" s="607">
        <f t="shared" si="9"/>
        <v>0</v>
      </c>
    </row>
    <row r="59" spans="1:33" ht="12.75" customHeight="1">
      <c r="B59" s="728"/>
      <c r="C59" s="587">
        <f t="shared" si="10"/>
        <v>0</v>
      </c>
      <c r="D59" s="588" t="str">
        <f>IF(☆start!$W$5=D$3,集計表!$D94,"")</f>
        <v/>
      </c>
      <c r="E59" s="588" t="str">
        <f>IF(☆start!$W$5=E$3,集計表!$D94,"")</f>
        <v/>
      </c>
      <c r="F59" s="588" t="str">
        <f>IF(☆start!$W$5=F$3,集計表!$D94,"")</f>
        <v/>
      </c>
      <c r="G59" s="588">
        <f>IF(☆start!$W$5=G$3,集計表!$D94,"")</f>
        <v>0</v>
      </c>
      <c r="H59" s="588" t="str">
        <f>IF(☆start!$W$5=H$3,集計表!$D94,"")</f>
        <v/>
      </c>
      <c r="I59" s="588" t="str">
        <f>IF(☆start!$W$5=I$3,集計表!$D94,"")</f>
        <v/>
      </c>
      <c r="J59" s="588" t="str">
        <f>IF(☆start!$W$5=J$3,集計表!$D94,"")</f>
        <v/>
      </c>
      <c r="K59" s="588" t="str">
        <f>IF(☆start!$W$5=K$3,集計表!$D94,"")</f>
        <v/>
      </c>
      <c r="L59" s="588" t="str">
        <f>IF(☆start!$W$5=L$3,集計表!$D94,"")</f>
        <v/>
      </c>
      <c r="M59" s="588" t="str">
        <f>IF(☆start!$W$5=M$3,集計表!$D94,"")</f>
        <v/>
      </c>
      <c r="N59" s="588" t="str">
        <f>IF(☆start!$W$5=N$3,集計表!$D94,"")</f>
        <v/>
      </c>
      <c r="O59" s="588" t="str">
        <f>IF(☆start!$W$5=O$3,集計表!$D94,"")</f>
        <v/>
      </c>
      <c r="P59" s="607">
        <f t="shared" si="8"/>
        <v>0</v>
      </c>
      <c r="S59" s="727"/>
      <c r="T59" s="608">
        <f t="shared" si="7"/>
        <v>0</v>
      </c>
      <c r="U59" s="588" t="str">
        <f>IF(☆start!$W$5=U$3,集計表!$E94,"")</f>
        <v/>
      </c>
      <c r="V59" s="588" t="str">
        <f>IF(☆start!$W$5=V$3,集計表!$E94,"")</f>
        <v/>
      </c>
      <c r="W59" s="588" t="str">
        <f>IF(☆start!$W$5=W$3,集計表!$E94,"")</f>
        <v/>
      </c>
      <c r="X59" s="588">
        <f>IF(☆start!$W$5=X$3,集計表!$E94,"")</f>
        <v>0</v>
      </c>
      <c r="Y59" s="588" t="str">
        <f>IF(☆start!$W$5=Y$3,集計表!$E94,"")</f>
        <v/>
      </c>
      <c r="Z59" s="588" t="str">
        <f>IF(☆start!$W$5=Z$3,集計表!$E94,"")</f>
        <v/>
      </c>
      <c r="AA59" s="588" t="str">
        <f>IF(☆start!$W$5=AA$3,集計表!$E94,"")</f>
        <v/>
      </c>
      <c r="AB59" s="588" t="str">
        <f>IF(☆start!$W$5=AB$3,集計表!$E94,"")</f>
        <v/>
      </c>
      <c r="AC59" s="588" t="str">
        <f>IF(☆start!$W$5=AC$3,集計表!$E94,"")</f>
        <v/>
      </c>
      <c r="AD59" s="588" t="str">
        <f>IF(☆start!$W$5=AD$3,集計表!$E94,"")</f>
        <v/>
      </c>
      <c r="AE59" s="588" t="str">
        <f>IF(☆start!$W$5=AE$3,集計表!$E94,"")</f>
        <v/>
      </c>
      <c r="AF59" s="588" t="str">
        <f>IF(☆start!$W$5=AF$3,集計表!$E94,"")</f>
        <v/>
      </c>
      <c r="AG59" s="607">
        <f t="shared" si="9"/>
        <v>0</v>
      </c>
    </row>
    <row r="60" spans="1:33" ht="12.75" customHeight="1">
      <c r="B60" s="586"/>
      <c r="C60" s="590" t="str">
        <f t="shared" si="10"/>
        <v>合　計</v>
      </c>
      <c r="D60" s="588" t="str">
        <f>IF(☆start!$W$5=D$3,集計表!$D95,"")</f>
        <v/>
      </c>
      <c r="E60" s="588" t="str">
        <f>IF(☆start!$W$5=E$3,集計表!$D95,"")</f>
        <v/>
      </c>
      <c r="F60" s="588" t="str">
        <f>IF(☆start!$W$5=F$3,集計表!$D95,"")</f>
        <v/>
      </c>
      <c r="G60" s="588">
        <f>IF(☆start!$W$5=G$3,集計表!$D95,"")</f>
        <v>0</v>
      </c>
      <c r="H60" s="588" t="str">
        <f>IF(☆start!$W$5=H$3,集計表!$D95,"")</f>
        <v/>
      </c>
      <c r="I60" s="588" t="str">
        <f>IF(☆start!$W$5=I$3,集計表!$D95,"")</f>
        <v/>
      </c>
      <c r="J60" s="588" t="str">
        <f>IF(☆start!$W$5=J$3,集計表!$D95,"")</f>
        <v/>
      </c>
      <c r="K60" s="588" t="str">
        <f>IF(☆start!$W$5=K$3,集計表!$D95,"")</f>
        <v/>
      </c>
      <c r="L60" s="588" t="str">
        <f>IF(☆start!$W$5=L$3,集計表!$D95,"")</f>
        <v/>
      </c>
      <c r="M60" s="588" t="str">
        <f>IF(☆start!$W$5=M$3,集計表!$D95,"")</f>
        <v/>
      </c>
      <c r="N60" s="588" t="str">
        <f>IF(☆start!$W$5=N$3,集計表!$D95,"")</f>
        <v/>
      </c>
      <c r="O60" s="588" t="str">
        <f>IF(☆start!$W$5=O$3,集計表!$D95,"")</f>
        <v/>
      </c>
      <c r="P60" s="607">
        <f t="shared" si="8"/>
        <v>0</v>
      </c>
      <c r="S60" s="728"/>
      <c r="T60" s="609" t="str">
        <f t="shared" si="7"/>
        <v>合　計</v>
      </c>
      <c r="U60" s="588" t="str">
        <f>IF(☆start!$W$5=U$3,集計表!$E95,"")</f>
        <v/>
      </c>
      <c r="V60" s="588" t="str">
        <f>IF(☆start!$W$5=V$3,集計表!$E95,"")</f>
        <v/>
      </c>
      <c r="W60" s="588" t="str">
        <f>IF(☆start!$W$5=W$3,集計表!$E95,"")</f>
        <v/>
      </c>
      <c r="X60" s="588">
        <f>IF(☆start!$W$5=X$3,集計表!$E95,"")</f>
        <v>0</v>
      </c>
      <c r="Y60" s="588" t="str">
        <f>IF(☆start!$W$5=Y$3,集計表!$E95,"")</f>
        <v/>
      </c>
      <c r="Z60" s="588" t="str">
        <f>IF(☆start!$W$5=Z$3,集計表!$E95,"")</f>
        <v/>
      </c>
      <c r="AA60" s="588" t="str">
        <f>IF(☆start!$W$5=AA$3,集計表!$E95,"")</f>
        <v/>
      </c>
      <c r="AB60" s="588" t="str">
        <f>IF(☆start!$W$5=AB$3,集計表!$E95,"")</f>
        <v/>
      </c>
      <c r="AC60" s="588" t="str">
        <f>IF(☆start!$W$5=AC$3,集計表!$E95,"")</f>
        <v/>
      </c>
      <c r="AD60" s="588" t="str">
        <f>IF(☆start!$W$5=AD$3,集計表!$E95,"")</f>
        <v/>
      </c>
      <c r="AE60" s="588" t="str">
        <f>IF(☆start!$W$5=AE$3,集計表!$E95,"")</f>
        <v/>
      </c>
      <c r="AF60" s="588" t="str">
        <f>IF(☆start!$W$5=AF$3,集計表!$E95,"")</f>
        <v/>
      </c>
      <c r="AG60" s="607">
        <f t="shared" si="9"/>
        <v>0</v>
      </c>
    </row>
    <row r="61" spans="1:33" ht="12.75" customHeight="1">
      <c r="B61" s="732" t="s">
        <v>10</v>
      </c>
      <c r="C61" s="733"/>
      <c r="D61" s="588" t="str">
        <f>IF(☆start!$W$5=D$3,集計表!$D96,"")</f>
        <v/>
      </c>
      <c r="E61" s="588" t="str">
        <f>IF(☆start!$W$5=E$3,集計表!$D96,"")</f>
        <v/>
      </c>
      <c r="F61" s="588" t="str">
        <f>IF(☆start!$W$5=F$3,集計表!$D96,"")</f>
        <v/>
      </c>
      <c r="G61" s="588">
        <f>IF(☆start!$W$5=G$3,集計表!$D96,"")</f>
        <v>0</v>
      </c>
      <c r="H61" s="588" t="str">
        <f>IF(☆start!$W$5=H$3,集計表!$D96,"")</f>
        <v/>
      </c>
      <c r="I61" s="588" t="str">
        <f>IF(☆start!$W$5=I$3,集計表!$D96,"")</f>
        <v/>
      </c>
      <c r="J61" s="588" t="str">
        <f>IF(☆start!$W$5=J$3,集計表!$D96,"")</f>
        <v/>
      </c>
      <c r="K61" s="588" t="str">
        <f>IF(☆start!$W$5=K$3,集計表!$D96,"")</f>
        <v/>
      </c>
      <c r="L61" s="588" t="str">
        <f>IF(☆start!$W$5=L$3,集計表!$D96,"")</f>
        <v/>
      </c>
      <c r="M61" s="588" t="str">
        <f>IF(☆start!$W$5=M$3,集計表!$D96,"")</f>
        <v/>
      </c>
      <c r="N61" s="588" t="str">
        <f>IF(☆start!$W$5=N$3,集計表!$D96,"")</f>
        <v/>
      </c>
      <c r="O61" s="588" t="str">
        <f>IF(☆start!$W$5=O$3,集計表!$D96,"")</f>
        <v/>
      </c>
      <c r="P61" s="607">
        <f t="shared" si="8"/>
        <v>0</v>
      </c>
      <c r="S61" s="732" t="s">
        <v>10</v>
      </c>
      <c r="T61" s="733"/>
      <c r="U61" s="588" t="str">
        <f>IF(☆start!$W$5=U$3,集計表!$E96,"")</f>
        <v/>
      </c>
      <c r="V61" s="588" t="str">
        <f>IF(☆start!$W$5=V$3,集計表!$E96,"")</f>
        <v/>
      </c>
      <c r="W61" s="588" t="str">
        <f>IF(☆start!$W$5=W$3,集計表!$E96,"")</f>
        <v/>
      </c>
      <c r="X61" s="588">
        <f>IF(☆start!$W$5=X$3,集計表!$E96,"")</f>
        <v>0</v>
      </c>
      <c r="Y61" s="588" t="str">
        <f>IF(☆start!$W$5=Y$3,集計表!$E96,"")</f>
        <v/>
      </c>
      <c r="Z61" s="588" t="str">
        <f>IF(☆start!$W$5=Z$3,集計表!$E96,"")</f>
        <v/>
      </c>
      <c r="AA61" s="588" t="str">
        <f>IF(☆start!$W$5=AA$3,集計表!$E96,"")</f>
        <v/>
      </c>
      <c r="AB61" s="588" t="str">
        <f>IF(☆start!$W$5=AB$3,集計表!$E96,"")</f>
        <v/>
      </c>
      <c r="AC61" s="588" t="str">
        <f>IF(☆start!$W$5=AC$3,集計表!$E96,"")</f>
        <v/>
      </c>
      <c r="AD61" s="588" t="str">
        <f>IF(☆start!$W$5=AD$3,集計表!$E96,"")</f>
        <v/>
      </c>
      <c r="AE61" s="588" t="str">
        <f>IF(☆start!$W$5=AE$3,集計表!$E96,"")</f>
        <v/>
      </c>
      <c r="AF61" s="588" t="str">
        <f>IF(☆start!$W$5=AF$3,集計表!$E96,"")</f>
        <v/>
      </c>
      <c r="AG61" s="607">
        <f t="shared" si="9"/>
        <v>0</v>
      </c>
    </row>
    <row r="62" spans="1:33" ht="9" customHeight="1"/>
    <row r="63" spans="1:33" ht="12" customHeight="1"/>
    <row r="64" spans="1:33">
      <c r="A64" s="20"/>
      <c r="B64" s="582" t="s">
        <v>36</v>
      </c>
      <c r="C64" s="587"/>
      <c r="D64" s="584">
        <v>1</v>
      </c>
      <c r="E64" s="584">
        <v>2</v>
      </c>
      <c r="F64" s="584">
        <v>3</v>
      </c>
      <c r="G64" s="584">
        <v>4</v>
      </c>
      <c r="H64" s="584">
        <v>5</v>
      </c>
      <c r="I64" s="584">
        <v>6</v>
      </c>
      <c r="J64" s="584">
        <v>7</v>
      </c>
      <c r="K64" s="584">
        <v>8</v>
      </c>
      <c r="L64" s="584">
        <v>9</v>
      </c>
      <c r="M64" s="584">
        <v>10</v>
      </c>
      <c r="N64" s="584">
        <v>11</v>
      </c>
      <c r="O64" s="585" t="s">
        <v>246</v>
      </c>
      <c r="P64" s="582" t="s">
        <v>26</v>
      </c>
      <c r="Q64" s="593"/>
      <c r="R64" s="593"/>
      <c r="S64" s="582" t="s">
        <v>37</v>
      </c>
      <c r="T64" s="587"/>
      <c r="U64" s="584">
        <v>1</v>
      </c>
      <c r="V64" s="584">
        <v>2</v>
      </c>
      <c r="W64" s="584">
        <v>3</v>
      </c>
      <c r="X64" s="584">
        <v>4</v>
      </c>
      <c r="Y64" s="584">
        <v>5</v>
      </c>
      <c r="Z64" s="584">
        <v>6</v>
      </c>
      <c r="AA64" s="584">
        <v>7</v>
      </c>
      <c r="AB64" s="584">
        <v>8</v>
      </c>
      <c r="AC64" s="584">
        <v>9</v>
      </c>
      <c r="AD64" s="584">
        <v>10</v>
      </c>
      <c r="AE64" s="584">
        <v>11</v>
      </c>
      <c r="AF64" s="585" t="s">
        <v>246</v>
      </c>
      <c r="AG64" s="582" t="s">
        <v>26</v>
      </c>
    </row>
    <row r="65" spans="1:33" ht="13.5" customHeight="1">
      <c r="A65" s="20"/>
      <c r="B65" s="729" t="s">
        <v>249</v>
      </c>
      <c r="C65" s="594" t="str">
        <f>+C29</f>
        <v>賞　与</v>
      </c>
      <c r="D65" s="588" t="str">
        <f>IF(☆start!$W$5=D$28,賞与!$C$15,"")</f>
        <v/>
      </c>
      <c r="E65" s="588" t="str">
        <f>IF(☆start!$W$5=E$28,賞与!$C$15,"")</f>
        <v/>
      </c>
      <c r="F65" s="588" t="str">
        <f>IF(☆start!$W$5=F$28,賞与!$C$15,"")</f>
        <v/>
      </c>
      <c r="G65" s="588">
        <f>IF(☆start!$W$5=G$28,賞与!$C$15,"")</f>
        <v>0</v>
      </c>
      <c r="H65" s="588" t="str">
        <f>IF(☆start!$W$5=H$28,賞与!$C$15,"")</f>
        <v/>
      </c>
      <c r="I65" s="588" t="str">
        <f>IF(☆start!$W$5=I$28,賞与!$C$15,"")</f>
        <v/>
      </c>
      <c r="J65" s="588" t="str">
        <f>IF(☆start!$W$5=J$28,賞与!$C$15,"")</f>
        <v/>
      </c>
      <c r="K65" s="588" t="str">
        <f>IF(☆start!$W$5=K$28,賞与!$C$15,"")</f>
        <v/>
      </c>
      <c r="L65" s="588" t="str">
        <f>IF(☆start!$W$5=L$28,賞与!$C$15,"")</f>
        <v/>
      </c>
      <c r="M65" s="588" t="str">
        <f>IF(☆start!$W$5=M$28,賞与!$C$15,"")</f>
        <v/>
      </c>
      <c r="N65" s="588" t="str">
        <f>IF(☆start!$W$5=N$28,賞与!$C$15,"")</f>
        <v/>
      </c>
      <c r="O65" s="588" t="str">
        <f>IF(☆start!$W$5=O$28,賞与!$C$15,"")</f>
        <v/>
      </c>
      <c r="P65" s="589">
        <f t="shared" ref="P65:P73" si="11">SUM(D65:O65)</f>
        <v>0</v>
      </c>
      <c r="Q65" s="593"/>
      <c r="R65" s="593"/>
      <c r="S65" s="729" t="s">
        <v>249</v>
      </c>
      <c r="T65" s="594" t="str">
        <f t="shared" ref="T65:T73" si="12">+C65</f>
        <v>賞　与</v>
      </c>
      <c r="U65" s="588" t="str">
        <f>IF(☆start!$W$5=U$28,賞与!$C$16,"")</f>
        <v/>
      </c>
      <c r="V65" s="588" t="str">
        <f>IF(☆start!$W$5=V$28,賞与!$C$16,"")</f>
        <v/>
      </c>
      <c r="W65" s="588" t="str">
        <f>IF(☆start!$W$5=W$28,賞与!$C$16,"")</f>
        <v/>
      </c>
      <c r="X65" s="588">
        <f>IF(☆start!$W$5=X$28,賞与!$C$16,"")</f>
        <v>0</v>
      </c>
      <c r="Y65" s="588" t="str">
        <f>IF(☆start!$W$5=Y$28,賞与!$C$16,"")</f>
        <v/>
      </c>
      <c r="Z65" s="588" t="str">
        <f>IF(☆start!$W$5=Z$28,賞与!$C$16,"")</f>
        <v/>
      </c>
      <c r="AA65" s="588" t="str">
        <f>IF(☆start!$W$5=AA$28,賞与!$C$16,"")</f>
        <v/>
      </c>
      <c r="AB65" s="588" t="str">
        <f>IF(☆start!$W$5=AB$28,賞与!$C$16,"")</f>
        <v/>
      </c>
      <c r="AC65" s="588" t="str">
        <f>IF(☆start!$W$5=AC$28,賞与!$C$16,"")</f>
        <v/>
      </c>
      <c r="AD65" s="588" t="str">
        <f>IF(☆start!$W$5=AD$28,賞与!$C$16,"")</f>
        <v/>
      </c>
      <c r="AE65" s="588" t="str">
        <f>IF(☆start!$W$5=AE$28,賞与!$C$16,"")</f>
        <v/>
      </c>
      <c r="AF65" s="588" t="str">
        <f>IF(☆start!$W$5=AF$28,賞与!$C$16,"")</f>
        <v/>
      </c>
      <c r="AG65" s="589">
        <f t="shared" ref="AG65:AG73" si="13">SUM(U65:AF65)</f>
        <v>0</v>
      </c>
    </row>
    <row r="66" spans="1:33">
      <c r="A66" s="20"/>
      <c r="B66" s="730"/>
      <c r="C66" s="594" t="str">
        <f t="shared" ref="C66:C73" si="14">+C30</f>
        <v>諸手当</v>
      </c>
      <c r="D66" s="588" t="str">
        <f>IF(☆start!$W$5=D$28,賞与!$D$15,"")</f>
        <v/>
      </c>
      <c r="E66" s="588" t="str">
        <f>IF(☆start!$W$5=E$28,賞与!$D$15,"")</f>
        <v/>
      </c>
      <c r="F66" s="588" t="str">
        <f>IF(☆start!$W$5=F$28,賞与!$D$15,"")</f>
        <v/>
      </c>
      <c r="G66" s="588">
        <f>IF(☆start!$W$5=G$28,賞与!$D$15,"")</f>
        <v>0</v>
      </c>
      <c r="H66" s="588" t="str">
        <f>IF(☆start!$W$5=H$28,賞与!$D$15,"")</f>
        <v/>
      </c>
      <c r="I66" s="588" t="str">
        <f>IF(☆start!$W$5=I$28,賞与!$D$15,"")</f>
        <v/>
      </c>
      <c r="J66" s="588" t="str">
        <f>IF(☆start!$W$5=J$28,賞与!$D$15,"")</f>
        <v/>
      </c>
      <c r="K66" s="588" t="str">
        <f>IF(☆start!$W$5=K$28,賞与!$D$15,"")</f>
        <v/>
      </c>
      <c r="L66" s="588" t="str">
        <f>IF(☆start!$W$5=L$28,賞与!$D$15,"")</f>
        <v/>
      </c>
      <c r="M66" s="588" t="str">
        <f>IF(☆start!$W$5=M$28,賞与!$D$15,"")</f>
        <v/>
      </c>
      <c r="N66" s="588" t="str">
        <f>IF(☆start!$W$5=N$28,賞与!$D$15,"")</f>
        <v/>
      </c>
      <c r="O66" s="588" t="str">
        <f>IF(☆start!$W$5=O$28,賞与!$D$15,"")</f>
        <v/>
      </c>
      <c r="P66" s="589">
        <f t="shared" si="11"/>
        <v>0</v>
      </c>
      <c r="Q66" s="593"/>
      <c r="R66" s="593"/>
      <c r="S66" s="730"/>
      <c r="T66" s="594" t="str">
        <f t="shared" si="12"/>
        <v>諸手当</v>
      </c>
      <c r="U66" s="588" t="str">
        <f>IF(☆start!$W$5=U$28,賞与!$D$16,"")</f>
        <v/>
      </c>
      <c r="V66" s="588" t="str">
        <f>IF(☆start!$W$5=V$28,賞与!$D$16,"")</f>
        <v/>
      </c>
      <c r="W66" s="588" t="str">
        <f>IF(☆start!$W$5=W$28,賞与!$D$16,"")</f>
        <v/>
      </c>
      <c r="X66" s="588">
        <f>IF(☆start!$W$5=X$28,賞与!$D$16,"")</f>
        <v>0</v>
      </c>
      <c r="Y66" s="588" t="str">
        <f>IF(☆start!$W$5=Y$28,賞与!$D$16,"")</f>
        <v/>
      </c>
      <c r="Z66" s="588" t="str">
        <f>IF(☆start!$W$5=Z$28,賞与!$D$16,"")</f>
        <v/>
      </c>
      <c r="AA66" s="588" t="str">
        <f>IF(☆start!$W$5=AA$28,賞与!$D$16,"")</f>
        <v/>
      </c>
      <c r="AB66" s="588" t="str">
        <f>IF(☆start!$W$5=AB$28,賞与!$D$16,"")</f>
        <v/>
      </c>
      <c r="AC66" s="588" t="str">
        <f>IF(☆start!$W$5=AC$28,賞与!$D$16,"")</f>
        <v/>
      </c>
      <c r="AD66" s="588" t="str">
        <f>IF(☆start!$W$5=AD$28,賞与!$D$16,"")</f>
        <v/>
      </c>
      <c r="AE66" s="588" t="str">
        <f>IF(☆start!$W$5=AE$28,賞与!$D$16,"")</f>
        <v/>
      </c>
      <c r="AF66" s="588" t="str">
        <f>IF(☆start!$W$5=AF$28,賞与!$D$16,"")</f>
        <v/>
      </c>
      <c r="AG66" s="589">
        <f t="shared" si="13"/>
        <v>0</v>
      </c>
    </row>
    <row r="67" spans="1:33">
      <c r="A67" s="20"/>
      <c r="B67" s="731"/>
      <c r="C67" s="594" t="str">
        <f t="shared" si="14"/>
        <v>支給金額</v>
      </c>
      <c r="D67" s="588" t="str">
        <f>IF(☆start!$W$5=D$28,賞与!$E$15,"")</f>
        <v/>
      </c>
      <c r="E67" s="588" t="str">
        <f>IF(☆start!$W$5=E$28,賞与!$E$15,"")</f>
        <v/>
      </c>
      <c r="F67" s="588" t="str">
        <f>IF(☆start!$W$5=F$28,賞与!$E$15,"")</f>
        <v/>
      </c>
      <c r="G67" s="588">
        <f>IF(☆start!$W$5=G$28,賞与!$E$15,"")</f>
        <v>0</v>
      </c>
      <c r="H67" s="588" t="str">
        <f>IF(☆start!$W$5=H$28,賞与!$E$15,"")</f>
        <v/>
      </c>
      <c r="I67" s="588" t="str">
        <f>IF(☆start!$W$5=I$28,賞与!$E$15,"")</f>
        <v/>
      </c>
      <c r="J67" s="588" t="str">
        <f>IF(☆start!$W$5=J$28,賞与!$E$15,"")</f>
        <v/>
      </c>
      <c r="K67" s="588" t="str">
        <f>IF(☆start!$W$5=K$28,賞与!$E$15,"")</f>
        <v/>
      </c>
      <c r="L67" s="588" t="str">
        <f>IF(☆start!$W$5=L$28,賞与!$E$15,"")</f>
        <v/>
      </c>
      <c r="M67" s="588" t="str">
        <f>IF(☆start!$W$5=M$28,賞与!$E$15,"")</f>
        <v/>
      </c>
      <c r="N67" s="588" t="str">
        <f>IF(☆start!$W$5=N$28,賞与!$E$15,"")</f>
        <v/>
      </c>
      <c r="O67" s="588" t="str">
        <f>IF(☆start!$W$5=O$28,賞与!$E$15,"")</f>
        <v/>
      </c>
      <c r="P67" s="589">
        <f t="shared" si="11"/>
        <v>0</v>
      </c>
      <c r="Q67" s="593"/>
      <c r="R67" s="593"/>
      <c r="S67" s="731"/>
      <c r="T67" s="594" t="str">
        <f t="shared" si="12"/>
        <v>支給金額</v>
      </c>
      <c r="U67" s="588" t="str">
        <f>IF(☆start!$W$5=U$28,賞与!$E$16,"")</f>
        <v/>
      </c>
      <c r="V67" s="588" t="str">
        <f>IF(☆start!$W$5=V$28,賞与!$E$16,"")</f>
        <v/>
      </c>
      <c r="W67" s="588" t="str">
        <f>IF(☆start!$W$5=W$28,賞与!$E$16,"")</f>
        <v/>
      </c>
      <c r="X67" s="588">
        <f>IF(☆start!$W$5=X$28,賞与!$E$16,"")</f>
        <v>0</v>
      </c>
      <c r="Y67" s="588" t="str">
        <f>IF(☆start!$W$5=Y$28,賞与!$E$16,"")</f>
        <v/>
      </c>
      <c r="Z67" s="588" t="str">
        <f>IF(☆start!$W$5=Z$28,賞与!$E$16,"")</f>
        <v/>
      </c>
      <c r="AA67" s="588" t="str">
        <f>IF(☆start!$W$5=AA$28,賞与!$E$16,"")</f>
        <v/>
      </c>
      <c r="AB67" s="588" t="str">
        <f>IF(☆start!$W$5=AB$28,賞与!$E$16,"")</f>
        <v/>
      </c>
      <c r="AC67" s="588" t="str">
        <f>IF(☆start!$W$5=AC$28,賞与!$E$16,"")</f>
        <v/>
      </c>
      <c r="AD67" s="588" t="str">
        <f>IF(☆start!$W$5=AD$28,賞与!$E$16,"")</f>
        <v/>
      </c>
      <c r="AE67" s="588" t="str">
        <f>IF(☆start!$W$5=AE$28,賞与!$E$16,"")</f>
        <v/>
      </c>
      <c r="AF67" s="588" t="str">
        <f>IF(☆start!$W$5=AF$28,賞与!$E$16,"")</f>
        <v/>
      </c>
      <c r="AG67" s="589">
        <f t="shared" si="13"/>
        <v>0</v>
      </c>
    </row>
    <row r="68" spans="1:33" ht="13.5" customHeight="1">
      <c r="A68" s="20"/>
      <c r="B68" s="729" t="s">
        <v>250</v>
      </c>
      <c r="C68" s="594" t="str">
        <f t="shared" si="14"/>
        <v>健康保険</v>
      </c>
      <c r="D68" s="588" t="str">
        <f>IF(☆start!$W$5=D$28,賞与!$F$15,"")</f>
        <v/>
      </c>
      <c r="E68" s="588" t="str">
        <f>IF(☆start!$W$5=E$28,賞与!$F$15,"")</f>
        <v/>
      </c>
      <c r="F68" s="588" t="str">
        <f>IF(☆start!$W$5=F$28,賞与!$F$15,"")</f>
        <v/>
      </c>
      <c r="G68" s="588">
        <f>IF(☆start!$W$5=G$28,賞与!$F$15,"")</f>
        <v>0</v>
      </c>
      <c r="H68" s="588" t="str">
        <f>IF(☆start!$W$5=H$28,賞与!$F$15,"")</f>
        <v/>
      </c>
      <c r="I68" s="588" t="str">
        <f>IF(☆start!$W$5=I$28,賞与!$F$15,"")</f>
        <v/>
      </c>
      <c r="J68" s="588" t="str">
        <f>IF(☆start!$W$5=J$28,賞与!$F$15,"")</f>
        <v/>
      </c>
      <c r="K68" s="588" t="str">
        <f>IF(☆start!$W$5=K$28,賞与!$F$15,"")</f>
        <v/>
      </c>
      <c r="L68" s="588" t="str">
        <f>IF(☆start!$W$5=L$28,賞与!$F$15,"")</f>
        <v/>
      </c>
      <c r="M68" s="588" t="str">
        <f>IF(☆start!$W$5=M$28,賞与!$F$15,"")</f>
        <v/>
      </c>
      <c r="N68" s="588" t="str">
        <f>IF(☆start!$W$5=N$28,賞与!$F$15,"")</f>
        <v/>
      </c>
      <c r="O68" s="588" t="str">
        <f>IF(☆start!$W$5=O$28,賞与!$F$15,"")</f>
        <v/>
      </c>
      <c r="P68" s="589">
        <f t="shared" si="11"/>
        <v>0</v>
      </c>
      <c r="Q68" s="593"/>
      <c r="R68" s="593"/>
      <c r="S68" s="729" t="s">
        <v>250</v>
      </c>
      <c r="T68" s="594" t="str">
        <f t="shared" si="12"/>
        <v>健康保険</v>
      </c>
      <c r="U68" s="588" t="str">
        <f>IF(☆start!$W$5=U$28,賞与!$F$16,"")</f>
        <v/>
      </c>
      <c r="V68" s="588" t="str">
        <f>IF(☆start!$W$5=V$28,賞与!$F$16,"")</f>
        <v/>
      </c>
      <c r="W68" s="588" t="str">
        <f>IF(☆start!$W$5=W$28,賞与!$F$16,"")</f>
        <v/>
      </c>
      <c r="X68" s="588">
        <f>IF(☆start!$W$5=X$28,賞与!$F$16,"")</f>
        <v>0</v>
      </c>
      <c r="Y68" s="588" t="str">
        <f>IF(☆start!$W$5=Y$28,賞与!$F$16,"")</f>
        <v/>
      </c>
      <c r="Z68" s="588" t="str">
        <f>IF(☆start!$W$5=Z$28,賞与!$F$16,"")</f>
        <v/>
      </c>
      <c r="AA68" s="588" t="str">
        <f>IF(☆start!$W$5=AA$28,賞与!$F$16,"")</f>
        <v/>
      </c>
      <c r="AB68" s="588" t="str">
        <f>IF(☆start!$W$5=AB$28,賞与!$F$16,"")</f>
        <v/>
      </c>
      <c r="AC68" s="588" t="str">
        <f>IF(☆start!$W$5=AC$28,賞与!$F$16,"")</f>
        <v/>
      </c>
      <c r="AD68" s="588" t="str">
        <f>IF(☆start!$W$5=AD$28,賞与!$F$16,"")</f>
        <v/>
      </c>
      <c r="AE68" s="588" t="str">
        <f>IF(☆start!$W$5=AE$28,賞与!$F$16,"")</f>
        <v/>
      </c>
      <c r="AF68" s="588" t="str">
        <f>IF(☆start!$W$5=AF$28,賞与!$F$16,"")</f>
        <v/>
      </c>
      <c r="AG68" s="589">
        <f t="shared" si="13"/>
        <v>0</v>
      </c>
    </row>
    <row r="69" spans="1:33">
      <c r="A69" s="20"/>
      <c r="B69" s="730"/>
      <c r="C69" s="594" t="str">
        <f t="shared" si="14"/>
        <v>厚生年金</v>
      </c>
      <c r="D69" s="588" t="str">
        <f>IF(☆start!$W$5=D$28,賞与!$G$15,"")</f>
        <v/>
      </c>
      <c r="E69" s="588" t="str">
        <f>IF(☆start!$W$5=E$28,賞与!$G$15,"")</f>
        <v/>
      </c>
      <c r="F69" s="588" t="str">
        <f>IF(☆start!$W$5=F$28,賞与!$G$15,"")</f>
        <v/>
      </c>
      <c r="G69" s="588">
        <f>IF(☆start!$W$5=G$28,賞与!$G$15,"")</f>
        <v>0</v>
      </c>
      <c r="H69" s="588" t="str">
        <f>IF(☆start!$W$5=H$28,賞与!$G$15,"")</f>
        <v/>
      </c>
      <c r="I69" s="588" t="str">
        <f>IF(☆start!$W$5=I$28,賞与!$G$15,"")</f>
        <v/>
      </c>
      <c r="J69" s="588" t="str">
        <f>IF(☆start!$W$5=J$28,賞与!$G$15,"")</f>
        <v/>
      </c>
      <c r="K69" s="588" t="str">
        <f>IF(☆start!$W$5=K$28,賞与!$G$15,"")</f>
        <v/>
      </c>
      <c r="L69" s="588" t="str">
        <f>IF(☆start!$W$5=L$28,賞与!$G$15,"")</f>
        <v/>
      </c>
      <c r="M69" s="588" t="str">
        <f>IF(☆start!$W$5=M$28,賞与!$G$15,"")</f>
        <v/>
      </c>
      <c r="N69" s="588" t="str">
        <f>IF(☆start!$W$5=N$28,賞与!$G$15,"")</f>
        <v/>
      </c>
      <c r="O69" s="588" t="str">
        <f>IF(☆start!$W$5=O$28,賞与!$G$15,"")</f>
        <v/>
      </c>
      <c r="P69" s="589">
        <f t="shared" si="11"/>
        <v>0</v>
      </c>
      <c r="Q69" s="593"/>
      <c r="R69" s="593"/>
      <c r="S69" s="730"/>
      <c r="T69" s="594" t="str">
        <f t="shared" si="12"/>
        <v>厚生年金</v>
      </c>
      <c r="U69" s="588" t="str">
        <f>IF(☆start!$W$5=U$28,賞与!$G$16,"")</f>
        <v/>
      </c>
      <c r="V69" s="588" t="str">
        <f>IF(☆start!$W$5=V$28,賞与!$G$16,"")</f>
        <v/>
      </c>
      <c r="W69" s="588" t="str">
        <f>IF(☆start!$W$5=W$28,賞与!$G$16,"")</f>
        <v/>
      </c>
      <c r="X69" s="588">
        <f>IF(☆start!$W$5=X$28,賞与!$G$16,"")</f>
        <v>0</v>
      </c>
      <c r="Y69" s="588" t="str">
        <f>IF(☆start!$W$5=Y$28,賞与!$G$16,"")</f>
        <v/>
      </c>
      <c r="Z69" s="588" t="str">
        <f>IF(☆start!$W$5=Z$28,賞与!$G$16,"")</f>
        <v/>
      </c>
      <c r="AA69" s="588" t="str">
        <f>IF(☆start!$W$5=AA$28,賞与!$G$16,"")</f>
        <v/>
      </c>
      <c r="AB69" s="588" t="str">
        <f>IF(☆start!$W$5=AB$28,賞与!$G$16,"")</f>
        <v/>
      </c>
      <c r="AC69" s="588" t="str">
        <f>IF(☆start!$W$5=AC$28,賞与!$G$16,"")</f>
        <v/>
      </c>
      <c r="AD69" s="588" t="str">
        <f>IF(☆start!$W$5=AD$28,賞与!$G$16,"")</f>
        <v/>
      </c>
      <c r="AE69" s="588" t="str">
        <f>IF(☆start!$W$5=AE$28,賞与!$G$16,"")</f>
        <v/>
      </c>
      <c r="AF69" s="588" t="str">
        <f>IF(☆start!$W$5=AF$28,賞与!$G$16,"")</f>
        <v/>
      </c>
      <c r="AG69" s="589">
        <f t="shared" si="13"/>
        <v>0</v>
      </c>
    </row>
    <row r="70" spans="1:33">
      <c r="A70" s="20"/>
      <c r="B70" s="730"/>
      <c r="C70" s="594" t="str">
        <f t="shared" si="14"/>
        <v>所得税</v>
      </c>
      <c r="D70" s="588" t="str">
        <f>IF(☆start!$W$5=D$28,賞与!$H$15,"")</f>
        <v/>
      </c>
      <c r="E70" s="588" t="str">
        <f>IF(☆start!$W$5=E$28,賞与!$H$15,"")</f>
        <v/>
      </c>
      <c r="F70" s="588" t="str">
        <f>IF(☆start!$W$5=F$28,賞与!$H$15,"")</f>
        <v/>
      </c>
      <c r="G70" s="588">
        <f>IF(☆start!$W$5=G$28,賞与!$H$15,"")</f>
        <v>0</v>
      </c>
      <c r="H70" s="588" t="str">
        <f>IF(☆start!$W$5=H$28,賞与!$H$15,"")</f>
        <v/>
      </c>
      <c r="I70" s="588" t="str">
        <f>IF(☆start!$W$5=I$28,賞与!$H$15,"")</f>
        <v/>
      </c>
      <c r="J70" s="588" t="str">
        <f>IF(☆start!$W$5=J$28,賞与!$H$15,"")</f>
        <v/>
      </c>
      <c r="K70" s="588" t="str">
        <f>IF(☆start!$W$5=K$28,賞与!$H$15,"")</f>
        <v/>
      </c>
      <c r="L70" s="588" t="str">
        <f>IF(☆start!$W$5=L$28,賞与!$H$15,"")</f>
        <v/>
      </c>
      <c r="M70" s="588" t="str">
        <f>IF(☆start!$W$5=M$28,賞与!$H$15,"")</f>
        <v/>
      </c>
      <c r="N70" s="588" t="str">
        <f>IF(☆start!$W$5=N$28,賞与!$H$15,"")</f>
        <v/>
      </c>
      <c r="O70" s="588" t="str">
        <f>IF(☆start!$W$5=O$28,賞与!$H$15,"")</f>
        <v/>
      </c>
      <c r="P70" s="589">
        <f t="shared" si="11"/>
        <v>0</v>
      </c>
      <c r="Q70" s="593"/>
      <c r="R70" s="593"/>
      <c r="S70" s="730"/>
      <c r="T70" s="594" t="str">
        <f t="shared" si="12"/>
        <v>所得税</v>
      </c>
      <c r="U70" s="588" t="str">
        <f>IF(☆start!$W$5=U$28,賞与!$H$16,"")</f>
        <v/>
      </c>
      <c r="V70" s="588" t="str">
        <f>IF(☆start!$W$5=V$28,賞与!$H$16,"")</f>
        <v/>
      </c>
      <c r="W70" s="588" t="str">
        <f>IF(☆start!$W$5=W$28,賞与!$H$16,"")</f>
        <v/>
      </c>
      <c r="X70" s="588">
        <f>IF(☆start!$W$5=X$28,賞与!$H$16,"")</f>
        <v>0</v>
      </c>
      <c r="Y70" s="588" t="str">
        <f>IF(☆start!$W$5=Y$28,賞与!$H$16,"")</f>
        <v/>
      </c>
      <c r="Z70" s="588" t="str">
        <f>IF(☆start!$W$5=Z$28,賞与!$H$16,"")</f>
        <v/>
      </c>
      <c r="AA70" s="588" t="str">
        <f>IF(☆start!$W$5=AA$28,賞与!$H$16,"")</f>
        <v/>
      </c>
      <c r="AB70" s="588" t="str">
        <f>IF(☆start!$W$5=AB$28,賞与!$H$16,"")</f>
        <v/>
      </c>
      <c r="AC70" s="588" t="str">
        <f>IF(☆start!$W$5=AC$28,賞与!$H$16,"")</f>
        <v/>
      </c>
      <c r="AD70" s="588" t="str">
        <f>IF(☆start!$W$5=AD$28,賞与!$H$16,"")</f>
        <v/>
      </c>
      <c r="AE70" s="588" t="str">
        <f>IF(☆start!$W$5=AE$28,賞与!$H$16,"")</f>
        <v/>
      </c>
      <c r="AF70" s="588" t="str">
        <f>IF(☆start!$W$5=AF$28,賞与!$H$16,"")</f>
        <v/>
      </c>
      <c r="AG70" s="589">
        <f t="shared" si="13"/>
        <v>0</v>
      </c>
    </row>
    <row r="71" spans="1:33">
      <c r="A71" s="20"/>
      <c r="B71" s="730"/>
      <c r="C71" s="594">
        <f t="shared" si="14"/>
        <v>0</v>
      </c>
      <c r="D71" s="588" t="str">
        <f>IF(☆start!$W$5=D$28,賞与!$I$15,"")</f>
        <v/>
      </c>
      <c r="E71" s="588" t="str">
        <f>IF(☆start!$W$5=E$28,賞与!$I$15,"")</f>
        <v/>
      </c>
      <c r="F71" s="588" t="str">
        <f>IF(☆start!$W$5=F$28,賞与!$I$15,"")</f>
        <v/>
      </c>
      <c r="G71" s="588">
        <f>IF(☆start!$W$5=G$28,賞与!$I$15,"")</f>
        <v>0</v>
      </c>
      <c r="H71" s="588" t="str">
        <f>IF(☆start!$W$5=H$28,賞与!$I$15,"")</f>
        <v/>
      </c>
      <c r="I71" s="588" t="str">
        <f>IF(☆start!$W$5=I$28,賞与!$I$15,"")</f>
        <v/>
      </c>
      <c r="J71" s="588" t="str">
        <f>IF(☆start!$W$5=J$28,賞与!$I$15,"")</f>
        <v/>
      </c>
      <c r="K71" s="588" t="str">
        <f>IF(☆start!$W$5=K$28,賞与!$I$15,"")</f>
        <v/>
      </c>
      <c r="L71" s="588" t="str">
        <f>IF(☆start!$W$5=L$28,賞与!$I$15,"")</f>
        <v/>
      </c>
      <c r="M71" s="588" t="str">
        <f>IF(☆start!$W$5=M$28,賞与!$I$15,"")</f>
        <v/>
      </c>
      <c r="N71" s="588" t="str">
        <f>IF(☆start!$W$5=N$28,賞与!$I$15,"")</f>
        <v/>
      </c>
      <c r="O71" s="588" t="str">
        <f>IF(☆start!$W$5=O$28,賞与!$I$15,"")</f>
        <v/>
      </c>
      <c r="P71" s="589">
        <f t="shared" si="11"/>
        <v>0</v>
      </c>
      <c r="Q71" s="593"/>
      <c r="R71" s="593"/>
      <c r="S71" s="730"/>
      <c r="T71" s="594">
        <f t="shared" si="12"/>
        <v>0</v>
      </c>
      <c r="U71" s="588" t="str">
        <f>IF(☆start!$W$5=U$28,賞与!$I$16,"")</f>
        <v/>
      </c>
      <c r="V71" s="588" t="str">
        <f>IF(☆start!$W$5=V$28,賞与!$I$16,"")</f>
        <v/>
      </c>
      <c r="W71" s="588" t="str">
        <f>IF(☆start!$W$5=W$28,賞与!$I$16,"")</f>
        <v/>
      </c>
      <c r="X71" s="588">
        <f>IF(☆start!$W$5=X$28,賞与!$I$16,"")</f>
        <v>0</v>
      </c>
      <c r="Y71" s="588" t="str">
        <f>IF(☆start!$W$5=Y$28,賞与!$I$16,"")</f>
        <v/>
      </c>
      <c r="Z71" s="588" t="str">
        <f>IF(☆start!$W$5=Z$28,賞与!$I$16,"")</f>
        <v/>
      </c>
      <c r="AA71" s="588" t="str">
        <f>IF(☆start!$W$5=AA$28,賞与!$I$16,"")</f>
        <v/>
      </c>
      <c r="AB71" s="588" t="str">
        <f>IF(☆start!$W$5=AB$28,賞与!$I$16,"")</f>
        <v/>
      </c>
      <c r="AC71" s="588" t="str">
        <f>IF(☆start!$W$5=AC$28,賞与!$I$16,"")</f>
        <v/>
      </c>
      <c r="AD71" s="588" t="str">
        <f>IF(☆start!$W$5=AD$28,賞与!$I$16,"")</f>
        <v/>
      </c>
      <c r="AE71" s="588" t="str">
        <f>IF(☆start!$W$5=AE$28,賞与!$I$16,"")</f>
        <v/>
      </c>
      <c r="AF71" s="588" t="str">
        <f>IF(☆start!$W$5=AF$28,賞与!$I$16,"")</f>
        <v/>
      </c>
      <c r="AG71" s="589">
        <f t="shared" si="13"/>
        <v>0</v>
      </c>
    </row>
    <row r="72" spans="1:33">
      <c r="A72" s="20"/>
      <c r="B72" s="731"/>
      <c r="C72" s="594">
        <f t="shared" si="14"/>
        <v>0</v>
      </c>
      <c r="D72" s="588" t="str">
        <f>IF(☆start!$W$5=D$28,賞与!$J$15,"")</f>
        <v/>
      </c>
      <c r="E72" s="588" t="str">
        <f>IF(☆start!$W$5=E$28,賞与!$J$15,"")</f>
        <v/>
      </c>
      <c r="F72" s="588" t="str">
        <f>IF(☆start!$W$5=F$28,賞与!$J$15,"")</f>
        <v/>
      </c>
      <c r="G72" s="588">
        <f>IF(☆start!$W$5=G$28,賞与!$J$15,"")</f>
        <v>0</v>
      </c>
      <c r="H72" s="588" t="str">
        <f>IF(☆start!$W$5=H$28,賞与!$J$15,"")</f>
        <v/>
      </c>
      <c r="I72" s="588" t="str">
        <f>IF(☆start!$W$5=I$28,賞与!$J$15,"")</f>
        <v/>
      </c>
      <c r="J72" s="588" t="str">
        <f>IF(☆start!$W$5=J$28,賞与!$J$15,"")</f>
        <v/>
      </c>
      <c r="K72" s="588" t="str">
        <f>IF(☆start!$W$5=K$28,賞与!$J$15,"")</f>
        <v/>
      </c>
      <c r="L72" s="588" t="str">
        <f>IF(☆start!$W$5=L$28,賞与!$J$15,"")</f>
        <v/>
      </c>
      <c r="M72" s="588" t="str">
        <f>IF(☆start!$W$5=M$28,賞与!$J$15,"")</f>
        <v/>
      </c>
      <c r="N72" s="588" t="str">
        <f>IF(☆start!$W$5=N$28,賞与!$J$15,"")</f>
        <v/>
      </c>
      <c r="O72" s="588" t="str">
        <f>IF(☆start!$W$5=O$28,賞与!$J$15,"")</f>
        <v/>
      </c>
      <c r="P72" s="589">
        <f t="shared" si="11"/>
        <v>0</v>
      </c>
      <c r="Q72" s="593"/>
      <c r="R72" s="593"/>
      <c r="S72" s="731"/>
      <c r="T72" s="594">
        <f t="shared" si="12"/>
        <v>0</v>
      </c>
      <c r="U72" s="588" t="str">
        <f>IF(☆start!$W$5=U$28,賞与!$J$16,"")</f>
        <v/>
      </c>
      <c r="V72" s="588" t="str">
        <f>IF(☆start!$W$5=V$28,賞与!$J$16,"")</f>
        <v/>
      </c>
      <c r="W72" s="588" t="str">
        <f>IF(☆start!$W$5=W$28,賞与!$J$16,"")</f>
        <v/>
      </c>
      <c r="X72" s="588">
        <f>IF(☆start!$W$5=X$28,賞与!$J$16,"")</f>
        <v>0</v>
      </c>
      <c r="Y72" s="588" t="str">
        <f>IF(☆start!$W$5=Y$28,賞与!$J$16,"")</f>
        <v/>
      </c>
      <c r="Z72" s="588" t="str">
        <f>IF(☆start!$W$5=Z$28,賞与!$J$16,"")</f>
        <v/>
      </c>
      <c r="AA72" s="588" t="str">
        <f>IF(☆start!$W$5=AA$28,賞与!$J$16,"")</f>
        <v/>
      </c>
      <c r="AB72" s="588" t="str">
        <f>IF(☆start!$W$5=AB$28,賞与!$J$16,"")</f>
        <v/>
      </c>
      <c r="AC72" s="588" t="str">
        <f>IF(☆start!$W$5=AC$28,賞与!$J$16,"")</f>
        <v/>
      </c>
      <c r="AD72" s="588" t="str">
        <f>IF(☆start!$W$5=AD$28,賞与!$J$16,"")</f>
        <v/>
      </c>
      <c r="AE72" s="588" t="str">
        <f>IF(☆start!$W$5=AE$28,賞与!$J$16,"")</f>
        <v/>
      </c>
      <c r="AF72" s="588" t="str">
        <f>IF(☆start!$W$5=AF$28,賞与!$J$16,"")</f>
        <v/>
      </c>
      <c r="AG72" s="589">
        <f t="shared" si="13"/>
        <v>0</v>
      </c>
    </row>
    <row r="73" spans="1:33">
      <c r="A73" s="20"/>
      <c r="B73" s="595"/>
      <c r="C73" s="610" t="str">
        <f t="shared" si="14"/>
        <v>支給金額</v>
      </c>
      <c r="D73" s="588" t="str">
        <f>IF(☆start!$W$5=D$28,賞与!$K$15,"")</f>
        <v/>
      </c>
      <c r="E73" s="588" t="str">
        <f>IF(☆start!$W$5=E$28,賞与!$K$15,"")</f>
        <v/>
      </c>
      <c r="F73" s="588" t="str">
        <f>IF(☆start!$W$5=F$28,賞与!$K$15,"")</f>
        <v/>
      </c>
      <c r="G73" s="588">
        <f>IF(☆start!$W$5=G$28,賞与!$K$15,"")</f>
        <v>0</v>
      </c>
      <c r="H73" s="588" t="str">
        <f>IF(☆start!$W$5=H$28,賞与!$K$15,"")</f>
        <v/>
      </c>
      <c r="I73" s="588" t="str">
        <f>IF(☆start!$W$5=I$28,賞与!$K$15,"")</f>
        <v/>
      </c>
      <c r="J73" s="588" t="str">
        <f>IF(☆start!$W$5=J$28,賞与!$K$15,"")</f>
        <v/>
      </c>
      <c r="K73" s="588" t="str">
        <f>IF(☆start!$W$5=K$28,賞与!$K$15,"")</f>
        <v/>
      </c>
      <c r="L73" s="588" t="str">
        <f>IF(☆start!$W$5=L$28,賞与!$K$15,"")</f>
        <v/>
      </c>
      <c r="M73" s="588" t="str">
        <f>IF(☆start!$W$5=M$28,賞与!$K$15,"")</f>
        <v/>
      </c>
      <c r="N73" s="588" t="str">
        <f>IF(☆start!$W$5=N$28,賞与!$K$15,"")</f>
        <v/>
      </c>
      <c r="O73" s="588" t="str">
        <f>IF(☆start!$W$5=O$28,賞与!$K$15,"")</f>
        <v/>
      </c>
      <c r="P73" s="589">
        <f t="shared" si="11"/>
        <v>0</v>
      </c>
      <c r="Q73" s="593"/>
      <c r="R73" s="593"/>
      <c r="S73" s="595"/>
      <c r="T73" s="610" t="str">
        <f t="shared" si="12"/>
        <v>支給金額</v>
      </c>
      <c r="U73" s="588" t="str">
        <f>IF(☆start!$W$5=U$28,賞与!$K$16,"")</f>
        <v/>
      </c>
      <c r="V73" s="588" t="str">
        <f>IF(☆start!$W$5=V$28,賞与!$K$16,"")</f>
        <v/>
      </c>
      <c r="W73" s="588" t="str">
        <f>IF(☆start!$W$5=W$28,賞与!$K$16,"")</f>
        <v/>
      </c>
      <c r="X73" s="588">
        <f>IF(☆start!$W$5=X$28,賞与!$K$16,"")</f>
        <v>0</v>
      </c>
      <c r="Y73" s="588" t="str">
        <f>IF(☆start!$W$5=Y$28,賞与!$K$16,"")</f>
        <v/>
      </c>
      <c r="Z73" s="588" t="str">
        <f>IF(☆start!$W$5=Z$28,賞与!$K$16,"")</f>
        <v/>
      </c>
      <c r="AA73" s="588" t="str">
        <f>IF(☆start!$W$5=AA$28,賞与!$K$16,"")</f>
        <v/>
      </c>
      <c r="AB73" s="588" t="str">
        <f>IF(☆start!$W$5=AB$28,賞与!$K$16,"")</f>
        <v/>
      </c>
      <c r="AC73" s="588" t="str">
        <f>IF(☆start!$W$5=AC$28,賞与!$K$16,"")</f>
        <v/>
      </c>
      <c r="AD73" s="588" t="str">
        <f>IF(☆start!$W$5=AD$28,賞与!$K$16,"")</f>
        <v/>
      </c>
      <c r="AE73" s="588" t="str">
        <f>IF(☆start!$W$5=AE$28,賞与!$K$16,"")</f>
        <v/>
      </c>
      <c r="AF73" s="588" t="str">
        <f>IF(☆start!$W$5=AF$28,賞与!$K$16,"")</f>
        <v/>
      </c>
      <c r="AG73" s="589">
        <f t="shared" si="13"/>
        <v>0</v>
      </c>
    </row>
  </sheetData>
  <mergeCells count="21">
    <mergeCell ref="B68:B72"/>
    <mergeCell ref="S68:S72"/>
    <mergeCell ref="B51:B59"/>
    <mergeCell ref="S51:S60"/>
    <mergeCell ref="B61:C61"/>
    <mergeCell ref="S61:T61"/>
    <mergeCell ref="B65:B67"/>
    <mergeCell ref="S65:S67"/>
    <mergeCell ref="B42:B50"/>
    <mergeCell ref="S42:S50"/>
    <mergeCell ref="A1:C1"/>
    <mergeCell ref="B4:B15"/>
    <mergeCell ref="S4:S15"/>
    <mergeCell ref="B16:B23"/>
    <mergeCell ref="S16:S23"/>
    <mergeCell ref="S25:T25"/>
    <mergeCell ref="B29:B31"/>
    <mergeCell ref="S29:S31"/>
    <mergeCell ref="B32:B36"/>
    <mergeCell ref="S32:S36"/>
    <mergeCell ref="S37:T37"/>
  </mergeCells>
  <phoneticPr fontId="3"/>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87"/>
  <sheetViews>
    <sheetView zoomScale="90" zoomScaleNormal="90" workbookViewId="0">
      <selection activeCell="C8" sqref="C8"/>
    </sheetView>
  </sheetViews>
  <sheetFormatPr defaultRowHeight="12"/>
  <cols>
    <col min="1" max="1" width="3" style="209" customWidth="1"/>
    <col min="2" max="2" width="13.25" style="208" customWidth="1"/>
    <col min="3" max="3" width="13" style="208" customWidth="1"/>
    <col min="4" max="4" width="11" style="208" customWidth="1"/>
    <col min="5" max="5" width="13.25" style="208" customWidth="1"/>
    <col min="6" max="6" width="12" style="208" customWidth="1"/>
    <col min="7" max="7" width="10" style="208" customWidth="1"/>
    <col min="8" max="9" width="10.875" style="208" customWidth="1"/>
    <col min="10" max="10" width="10.5" style="208" customWidth="1"/>
    <col min="11" max="11" width="12.875" style="208" customWidth="1"/>
    <col min="12" max="12" width="9" style="208"/>
    <col min="13" max="13" width="11" style="208" customWidth="1"/>
    <col min="14" max="14" width="13" style="208" customWidth="1"/>
    <col min="15" max="15" width="8.75" style="208" hidden="1" customWidth="1"/>
    <col min="16" max="16" width="12.25" style="208" hidden="1" customWidth="1"/>
    <col min="17" max="17" width="8" style="208" hidden="1" customWidth="1"/>
    <col min="18" max="18" width="6.625" style="208" hidden="1" customWidth="1"/>
    <col min="19" max="31" width="5.875" style="208" hidden="1" customWidth="1"/>
    <col min="32" max="32" width="12.5" style="208" hidden="1" customWidth="1"/>
    <col min="33" max="34" width="5.875" style="208" hidden="1" customWidth="1"/>
    <col min="35" max="35" width="0" style="208" hidden="1" customWidth="1"/>
    <col min="36" max="16384" width="9" style="208"/>
  </cols>
  <sheetData>
    <row r="1" spans="1:34" ht="17.25">
      <c r="A1" s="225"/>
      <c r="B1" s="226" t="s">
        <v>106</v>
      </c>
      <c r="C1" s="227"/>
      <c r="D1" s="228"/>
      <c r="E1" s="228"/>
      <c r="F1" s="228"/>
      <c r="G1" s="228"/>
      <c r="H1" s="228"/>
      <c r="I1" s="228"/>
      <c r="J1" s="228"/>
      <c r="K1" s="228"/>
    </row>
    <row r="2" spans="1:34" ht="11.25" customHeight="1">
      <c r="A2" s="225"/>
      <c r="B2" s="228"/>
      <c r="C2" s="626" t="str">
        <f>+C6</f>
        <v>平成17年6月賞与</v>
      </c>
      <c r="D2" s="626"/>
      <c r="E2" s="626"/>
      <c r="F2" s="275" t="s">
        <v>107</v>
      </c>
      <c r="G2" s="228"/>
      <c r="H2" s="228"/>
      <c r="I2" s="228"/>
      <c r="J2" s="228"/>
      <c r="K2" s="276" t="str">
        <f>+K6</f>
        <v>会社名</v>
      </c>
    </row>
    <row r="3" spans="1:34" ht="15" customHeight="1">
      <c r="A3" s="212"/>
      <c r="B3" s="212"/>
      <c r="C3" s="212" t="s">
        <v>95</v>
      </c>
      <c r="D3" s="212" t="s">
        <v>96</v>
      </c>
      <c r="E3" s="212" t="s">
        <v>97</v>
      </c>
      <c r="F3" s="212" t="s">
        <v>5</v>
      </c>
      <c r="G3" s="212" t="s">
        <v>6</v>
      </c>
      <c r="H3" s="212" t="s">
        <v>8</v>
      </c>
      <c r="I3" s="212"/>
      <c r="J3" s="212"/>
      <c r="K3" s="212" t="s">
        <v>97</v>
      </c>
      <c r="M3" s="251" t="s">
        <v>115</v>
      </c>
      <c r="P3" s="247"/>
      <c r="Q3" s="246">
        <v>10000</v>
      </c>
      <c r="R3" s="252" t="s">
        <v>112</v>
      </c>
      <c r="S3" s="246">
        <v>5000</v>
      </c>
      <c r="T3" s="252" t="s">
        <v>112</v>
      </c>
      <c r="U3" s="246">
        <v>1000</v>
      </c>
      <c r="V3" s="252" t="s">
        <v>112</v>
      </c>
      <c r="W3" s="246">
        <v>500</v>
      </c>
      <c r="X3" s="252" t="s">
        <v>112</v>
      </c>
      <c r="Y3" s="246">
        <v>100</v>
      </c>
      <c r="Z3" s="252" t="s">
        <v>112</v>
      </c>
      <c r="AA3" s="246">
        <v>50</v>
      </c>
      <c r="AB3" s="252" t="s">
        <v>112</v>
      </c>
      <c r="AC3" s="246">
        <v>10</v>
      </c>
      <c r="AD3" s="252" t="s">
        <v>112</v>
      </c>
      <c r="AE3" s="246">
        <v>5</v>
      </c>
      <c r="AF3" s="252" t="s">
        <v>112</v>
      </c>
      <c r="AG3" s="246">
        <v>1</v>
      </c>
      <c r="AH3" s="247"/>
    </row>
    <row r="4" spans="1:34" ht="15" customHeight="1">
      <c r="A4" s="219"/>
      <c r="B4" s="219" t="s">
        <v>26</v>
      </c>
      <c r="C4" s="229">
        <f t="shared" ref="C4:K4" si="0">+C10+C17</f>
        <v>0</v>
      </c>
      <c r="D4" s="229">
        <f t="shared" si="0"/>
        <v>0</v>
      </c>
      <c r="E4" s="229">
        <f t="shared" si="0"/>
        <v>0</v>
      </c>
      <c r="F4" s="229">
        <f t="shared" si="0"/>
        <v>0</v>
      </c>
      <c r="G4" s="229">
        <f t="shared" si="0"/>
        <v>0</v>
      </c>
      <c r="H4" s="229">
        <f t="shared" si="0"/>
        <v>0</v>
      </c>
      <c r="I4" s="229">
        <f t="shared" si="0"/>
        <v>0</v>
      </c>
      <c r="J4" s="229">
        <f t="shared" si="0"/>
        <v>0</v>
      </c>
      <c r="K4" s="229">
        <f t="shared" si="0"/>
        <v>0</v>
      </c>
      <c r="M4" s="208" t="s">
        <v>116</v>
      </c>
      <c r="N4" s="208" t="s">
        <v>117</v>
      </c>
      <c r="P4" s="247"/>
      <c r="Q4" s="247"/>
      <c r="R4" s="247"/>
      <c r="S4" s="247"/>
      <c r="T4" s="247"/>
      <c r="U4" s="247"/>
      <c r="V4" s="247"/>
      <c r="W4" s="247"/>
      <c r="X4" s="247"/>
      <c r="Y4" s="247"/>
      <c r="Z4" s="247"/>
      <c r="AA4" s="247"/>
      <c r="AB4" s="247"/>
      <c r="AC4" s="247"/>
      <c r="AD4" s="247"/>
      <c r="AE4" s="247"/>
      <c r="AF4" s="247"/>
      <c r="AG4" s="247"/>
      <c r="AH4" s="247"/>
    </row>
    <row r="5" spans="1:34" ht="15" customHeight="1">
      <c r="C5" s="210"/>
      <c r="M5" s="253">
        <v>10000</v>
      </c>
      <c r="N5" s="255">
        <f>+Q9*10000</f>
        <v>0</v>
      </c>
      <c r="O5" s="211" t="s">
        <v>98</v>
      </c>
      <c r="P5" s="250">
        <f>+K8</f>
        <v>0</v>
      </c>
      <c r="Q5" s="250">
        <f>ROUNDDOWN((P5/$Q$3),0)</f>
        <v>0</v>
      </c>
      <c r="R5" s="250">
        <f>P5-$Q$3*Q5</f>
        <v>0</v>
      </c>
      <c r="S5" s="250">
        <f>ROUNDDOWN((R5/$S$3),0)</f>
        <v>0</v>
      </c>
      <c r="T5" s="250">
        <f>R5-$S$3*S5</f>
        <v>0</v>
      </c>
      <c r="U5" s="250">
        <f>ROUNDDOWN((T5/$U$3),0)</f>
        <v>0</v>
      </c>
      <c r="V5" s="250">
        <f>T5-$U$3*U5</f>
        <v>0</v>
      </c>
      <c r="W5" s="250">
        <f>ROUNDDOWN((V5/$W$3),0)</f>
        <v>0</v>
      </c>
      <c r="X5" s="250">
        <f>V5-$W$3*W5</f>
        <v>0</v>
      </c>
      <c r="Y5" s="250">
        <f>ROUNDDOWN((X5/$Y$3),0)</f>
        <v>0</v>
      </c>
      <c r="Z5" s="250">
        <f>X5-$Y$3*Y5</f>
        <v>0</v>
      </c>
      <c r="AA5" s="250">
        <f>ROUNDDOWN((Z5/$AA$3),0)</f>
        <v>0</v>
      </c>
      <c r="AB5" s="250">
        <f>Z5-$AA$3*AA5</f>
        <v>0</v>
      </c>
      <c r="AC5" s="250">
        <f>ROUNDDOWN((AB5/$AC$3),0)</f>
        <v>0</v>
      </c>
      <c r="AD5" s="250">
        <f>AB5-$AC$3*AC5</f>
        <v>0</v>
      </c>
      <c r="AE5" s="250">
        <f>ROUNDDOWN((AD5/$AE$3),0)</f>
        <v>0</v>
      </c>
      <c r="AF5" s="250">
        <f>AD5-$AE$3*AE5</f>
        <v>0</v>
      </c>
      <c r="AG5" s="250">
        <f>ROUNDDOWN((AF5/$AG$3),0)</f>
        <v>0</v>
      </c>
      <c r="AH5" s="247"/>
    </row>
    <row r="6" spans="1:34" ht="15.75" customHeight="1">
      <c r="B6" s="208" t="s">
        <v>93</v>
      </c>
      <c r="C6" s="627" t="s">
        <v>108</v>
      </c>
      <c r="D6" s="627"/>
      <c r="E6" s="627"/>
      <c r="K6" s="218" t="str">
        <f>+☆start!AK4</f>
        <v>会社名</v>
      </c>
      <c r="M6" s="253">
        <v>5000</v>
      </c>
      <c r="N6" s="255">
        <f>+S9*5000</f>
        <v>0</v>
      </c>
      <c r="O6" s="211" t="s">
        <v>99</v>
      </c>
      <c r="P6" s="250">
        <f>+K9</f>
        <v>0</v>
      </c>
      <c r="Q6" s="250">
        <f>ROUNDDOWN((P6/$Q$3),0)</f>
        <v>0</v>
      </c>
      <c r="R6" s="250">
        <f>P6-$Q$3*Q6</f>
        <v>0</v>
      </c>
      <c r="S6" s="250">
        <f>ROUNDDOWN((R6/$S$3),0)</f>
        <v>0</v>
      </c>
      <c r="T6" s="250">
        <f>R6-$S$3*S6</f>
        <v>0</v>
      </c>
      <c r="U6" s="250">
        <f>ROUNDDOWN((T6/$U$3),0)</f>
        <v>0</v>
      </c>
      <c r="V6" s="250">
        <f>T6-$U$3*U6</f>
        <v>0</v>
      </c>
      <c r="W6" s="250">
        <f>ROUNDDOWN((V6/$W$3),0)</f>
        <v>0</v>
      </c>
      <c r="X6" s="250">
        <f>V6-$W$3*W6</f>
        <v>0</v>
      </c>
      <c r="Y6" s="250">
        <f>ROUNDDOWN((X6/$Y$3),0)</f>
        <v>0</v>
      </c>
      <c r="Z6" s="250">
        <f>X6-$Y$3*Y6</f>
        <v>0</v>
      </c>
      <c r="AA6" s="250">
        <f>ROUNDDOWN((Z6/$AA$3),0)</f>
        <v>0</v>
      </c>
      <c r="AB6" s="250">
        <f>Z6-$AA$3*AA6</f>
        <v>0</v>
      </c>
      <c r="AC6" s="250">
        <f>ROUNDDOWN((AB6/$AC$3),0)</f>
        <v>0</v>
      </c>
      <c r="AD6" s="250">
        <f>AB6-$AC$3*AC6</f>
        <v>0</v>
      </c>
      <c r="AE6" s="250">
        <f>ROUNDDOWN((AD6/$AE$3),0)</f>
        <v>0</v>
      </c>
      <c r="AF6" s="250">
        <f>AD6-$AE$3*AE6</f>
        <v>0</v>
      </c>
      <c r="AG6" s="250">
        <f>ROUNDDOWN((AF6/$AG$3),0)</f>
        <v>0</v>
      </c>
      <c r="AH6" s="247"/>
    </row>
    <row r="7" spans="1:34" ht="15" customHeight="1">
      <c r="A7" s="212"/>
      <c r="B7" s="212" t="s">
        <v>109</v>
      </c>
      <c r="C7" s="212" t="s">
        <v>95</v>
      </c>
      <c r="D7" s="212" t="s">
        <v>96</v>
      </c>
      <c r="E7" s="213" t="s">
        <v>97</v>
      </c>
      <c r="F7" s="213" t="s">
        <v>5</v>
      </c>
      <c r="G7" s="213" t="s">
        <v>6</v>
      </c>
      <c r="H7" s="213" t="s">
        <v>8</v>
      </c>
      <c r="I7" s="214"/>
      <c r="J7" s="214"/>
      <c r="K7" s="213" t="s">
        <v>97</v>
      </c>
      <c r="M7" s="253">
        <v>1000</v>
      </c>
      <c r="N7" s="255">
        <f>+U9*1000</f>
        <v>0</v>
      </c>
      <c r="O7" s="220" t="s">
        <v>100</v>
      </c>
      <c r="P7" s="250">
        <f>+K15</f>
        <v>0</v>
      </c>
      <c r="Q7" s="250">
        <f>ROUNDDOWN((P7/$Q$3),0)</f>
        <v>0</v>
      </c>
      <c r="R7" s="250">
        <f>P7-$Q$3*Q7</f>
        <v>0</v>
      </c>
      <c r="S7" s="250">
        <f>ROUNDDOWN((R7/$S$3),0)</f>
        <v>0</v>
      </c>
      <c r="T7" s="250">
        <f>R7-$S$3*S7</f>
        <v>0</v>
      </c>
      <c r="U7" s="250">
        <f>ROUNDDOWN((T7/$U$3),0)</f>
        <v>0</v>
      </c>
      <c r="V7" s="250">
        <f>T7-$U$3*U7</f>
        <v>0</v>
      </c>
      <c r="W7" s="250">
        <f>ROUNDDOWN((V7/$W$3),0)</f>
        <v>0</v>
      </c>
      <c r="X7" s="250">
        <f>V7-$W$3*W7</f>
        <v>0</v>
      </c>
      <c r="Y7" s="250">
        <f>ROUNDDOWN((X7/$Y$3),0)</f>
        <v>0</v>
      </c>
      <c r="Z7" s="250">
        <f>X7-$Y$3*Y7</f>
        <v>0</v>
      </c>
      <c r="AA7" s="250">
        <f>ROUNDDOWN((Z7/$AA$3),0)</f>
        <v>0</v>
      </c>
      <c r="AB7" s="250">
        <f>Z7-$AA$3*AA7</f>
        <v>0</v>
      </c>
      <c r="AC7" s="250">
        <f>ROUNDDOWN((AB7/$AC$3),0)</f>
        <v>0</v>
      </c>
      <c r="AD7" s="250">
        <f>AB7-$AC$3*AC7</f>
        <v>0</v>
      </c>
      <c r="AE7" s="250">
        <f>ROUNDDOWN((AD7/$AE$3),0)</f>
        <v>0</v>
      </c>
      <c r="AF7" s="250">
        <f>AD7-$AE$3*AE7</f>
        <v>0</v>
      </c>
      <c r="AG7" s="250">
        <f>ROUNDDOWN((AF7/$AG$3),0)</f>
        <v>0</v>
      </c>
      <c r="AH7" s="247"/>
    </row>
    <row r="8" spans="1:34" ht="18" customHeight="1">
      <c r="A8" s="262" t="s">
        <v>122</v>
      </c>
      <c r="B8" s="215" t="str">
        <f>+☆start!W10</f>
        <v>a</v>
      </c>
      <c r="C8" s="216"/>
      <c r="D8" s="216"/>
      <c r="E8" s="217">
        <f>SUM(C8:D8)</f>
        <v>0</v>
      </c>
      <c r="F8" s="216"/>
      <c r="G8" s="216"/>
      <c r="H8" s="216"/>
      <c r="I8" s="216"/>
      <c r="J8" s="216"/>
      <c r="K8" s="215">
        <f>E8-SUM(F8:J8)</f>
        <v>0</v>
      </c>
      <c r="M8" s="253">
        <v>500</v>
      </c>
      <c r="N8" s="255">
        <f>+W9*W3</f>
        <v>0</v>
      </c>
      <c r="O8" s="220" t="s">
        <v>102</v>
      </c>
      <c r="P8" s="250">
        <f>+K16</f>
        <v>0</v>
      </c>
      <c r="Q8" s="250">
        <f>ROUNDDOWN((P8/$Q$3),0)</f>
        <v>0</v>
      </c>
      <c r="R8" s="250">
        <f>P8-$Q$3*Q8</f>
        <v>0</v>
      </c>
      <c r="S8" s="250">
        <f>ROUNDDOWN((R8/$S$3),0)</f>
        <v>0</v>
      </c>
      <c r="T8" s="250">
        <f>R8-$S$3*S8</f>
        <v>0</v>
      </c>
      <c r="U8" s="250">
        <f>ROUNDDOWN((T8/$U$3),0)</f>
        <v>0</v>
      </c>
      <c r="V8" s="250">
        <f>T8-$U$3*U8</f>
        <v>0</v>
      </c>
      <c r="W8" s="250">
        <f>ROUNDDOWN((V8/$W$3),0)</f>
        <v>0</v>
      </c>
      <c r="X8" s="250">
        <f>V8-$W$3*W8</f>
        <v>0</v>
      </c>
      <c r="Y8" s="250">
        <f>ROUNDDOWN((X8/$Y$3),0)</f>
        <v>0</v>
      </c>
      <c r="Z8" s="250">
        <f>X8-$Y$3*Y8</f>
        <v>0</v>
      </c>
      <c r="AA8" s="250">
        <f>ROUNDDOWN((Z8/$AA$3),0)</f>
        <v>0</v>
      </c>
      <c r="AB8" s="250">
        <f>Z8-$AA$3*AA8</f>
        <v>0</v>
      </c>
      <c r="AC8" s="250">
        <f>ROUNDDOWN((AB8/$AC$3),0)</f>
        <v>0</v>
      </c>
      <c r="AD8" s="250">
        <f>AB8-$AC$3*AC8</f>
        <v>0</v>
      </c>
      <c r="AE8" s="250">
        <f>ROUNDDOWN((AD8/$AE$3),0)</f>
        <v>0</v>
      </c>
      <c r="AF8" s="250">
        <f>AD8-$AE$3*AE8</f>
        <v>0</v>
      </c>
      <c r="AG8" s="250">
        <f>ROUNDDOWN((AF8/$AG$3),0)</f>
        <v>0</v>
      </c>
      <c r="AH8" s="247"/>
    </row>
    <row r="9" spans="1:34" ht="15" customHeight="1">
      <c r="A9" s="212" t="s">
        <v>99</v>
      </c>
      <c r="B9" s="215" t="str">
        <f>+☆start!W11</f>
        <v>b</v>
      </c>
      <c r="C9" s="216"/>
      <c r="D9" s="216"/>
      <c r="E9" s="217">
        <f>SUM(C9:D9)</f>
        <v>0</v>
      </c>
      <c r="F9" s="216"/>
      <c r="G9" s="216"/>
      <c r="H9" s="216"/>
      <c r="I9" s="216"/>
      <c r="J9" s="216"/>
      <c r="K9" s="215">
        <f>E9-SUM(F9:J9)</f>
        <v>0</v>
      </c>
      <c r="M9" s="253">
        <v>100</v>
      </c>
      <c r="N9" s="255">
        <f>+Y9*100</f>
        <v>0</v>
      </c>
      <c r="P9" s="250">
        <f>SUM(P5:P8)</f>
        <v>0</v>
      </c>
      <c r="Q9" s="250">
        <f>SUM(Q5:Q8)</f>
        <v>0</v>
      </c>
      <c r="R9" s="247"/>
      <c r="S9" s="250">
        <f>SUM(S5:S8)</f>
        <v>0</v>
      </c>
      <c r="T9" s="247"/>
      <c r="U9" s="250">
        <f>SUM(U5:U8)</f>
        <v>0</v>
      </c>
      <c r="V9" s="247"/>
      <c r="W9" s="250">
        <f>SUM(W5:W8)</f>
        <v>0</v>
      </c>
      <c r="X9" s="247"/>
      <c r="Y9" s="250">
        <f>SUM(Y5:Y8)</f>
        <v>0</v>
      </c>
      <c r="Z9" s="247"/>
      <c r="AA9" s="250">
        <f>SUM(AA5:AA8)</f>
        <v>0</v>
      </c>
      <c r="AB9" s="247"/>
      <c r="AC9" s="250">
        <f>SUM(AC5:AC8)</f>
        <v>0</v>
      </c>
      <c r="AD9" s="247"/>
      <c r="AE9" s="250">
        <f>SUM(AE5:AE8)</f>
        <v>0</v>
      </c>
      <c r="AF9" s="247"/>
      <c r="AG9" s="250">
        <f>SUM(AG5:AG8)</f>
        <v>0</v>
      </c>
      <c r="AH9" s="250">
        <f>+Q9*Q3+S9*S3+U9*U3+W9*W3+Y9*Y3+AA9*AA3+AC9*AC3+AE9*AE3+AG9</f>
        <v>0</v>
      </c>
    </row>
    <row r="10" spans="1:34" ht="15" customHeight="1">
      <c r="A10" s="212"/>
      <c r="B10" s="213" t="s">
        <v>26</v>
      </c>
      <c r="C10" s="215">
        <f>SUM(C8:C9)</f>
        <v>0</v>
      </c>
      <c r="D10" s="215">
        <f t="shared" ref="D10:K10" si="1">SUM(D8:D9)</f>
        <v>0</v>
      </c>
      <c r="E10" s="215">
        <f t="shared" si="1"/>
        <v>0</v>
      </c>
      <c r="F10" s="215">
        <f t="shared" si="1"/>
        <v>0</v>
      </c>
      <c r="G10" s="215">
        <f t="shared" si="1"/>
        <v>0</v>
      </c>
      <c r="H10" s="215">
        <f t="shared" si="1"/>
        <v>0</v>
      </c>
      <c r="I10" s="215">
        <f t="shared" si="1"/>
        <v>0</v>
      </c>
      <c r="J10" s="215">
        <f t="shared" si="1"/>
        <v>0</v>
      </c>
      <c r="K10" s="215">
        <f t="shared" si="1"/>
        <v>0</v>
      </c>
      <c r="M10" s="253">
        <v>50</v>
      </c>
      <c r="N10" s="255">
        <f>+AA9*AA3</f>
        <v>0</v>
      </c>
    </row>
    <row r="11" spans="1:34" ht="15" customHeight="1">
      <c r="M11" s="253">
        <v>10</v>
      </c>
      <c r="N11" s="255">
        <f>+AC9*AC3</f>
        <v>0</v>
      </c>
    </row>
    <row r="12" spans="1:34" ht="15" customHeight="1">
      <c r="M12" s="253">
        <v>5</v>
      </c>
      <c r="N12" s="255">
        <f>+AE9*AE3</f>
        <v>0</v>
      </c>
    </row>
    <row r="13" spans="1:34" ht="15" customHeight="1">
      <c r="C13" s="628" t="str">
        <f>+C6</f>
        <v>平成17年6月賞与</v>
      </c>
      <c r="D13" s="628"/>
      <c r="E13" s="628"/>
      <c r="K13" s="218" t="str">
        <f>+K6</f>
        <v>会社名</v>
      </c>
      <c r="M13" s="253">
        <v>1</v>
      </c>
      <c r="N13" s="255">
        <f>+AG9</f>
        <v>0</v>
      </c>
    </row>
    <row r="14" spans="1:34" ht="15" customHeight="1">
      <c r="A14" s="212"/>
      <c r="B14" s="212" t="s">
        <v>94</v>
      </c>
      <c r="C14" s="212" t="s">
        <v>95</v>
      </c>
      <c r="D14" s="212" t="s">
        <v>96</v>
      </c>
      <c r="E14" s="213" t="s">
        <v>97</v>
      </c>
      <c r="F14" s="213" t="s">
        <v>5</v>
      </c>
      <c r="G14" s="213" t="s">
        <v>6</v>
      </c>
      <c r="H14" s="213" t="s">
        <v>8</v>
      </c>
      <c r="I14" s="214"/>
      <c r="J14" s="214"/>
      <c r="K14" s="213" t="s">
        <v>97</v>
      </c>
      <c r="M14" s="254" t="s">
        <v>118</v>
      </c>
      <c r="N14" s="255">
        <f>SUM(N5:N13)</f>
        <v>0</v>
      </c>
    </row>
    <row r="15" spans="1:34" ht="15" customHeight="1">
      <c r="A15" s="429" t="s">
        <v>121</v>
      </c>
      <c r="B15" s="215" t="str">
        <f>+☆start!W15</f>
        <v>ｱ</v>
      </c>
      <c r="C15" s="216"/>
      <c r="D15" s="216"/>
      <c r="E15" s="217">
        <f>SUM(C15:D15)</f>
        <v>0</v>
      </c>
      <c r="F15" s="216"/>
      <c r="G15" s="216"/>
      <c r="H15" s="216"/>
      <c r="I15" s="216"/>
      <c r="J15" s="216"/>
      <c r="K15" s="215">
        <f>E15-SUM(F15:J15)</f>
        <v>0</v>
      </c>
    </row>
    <row r="16" spans="1:34" ht="15" customHeight="1">
      <c r="A16" s="212" t="s">
        <v>102</v>
      </c>
      <c r="B16" s="215" t="str">
        <f>+☆start!W16</f>
        <v>ｲ</v>
      </c>
      <c r="C16" s="216"/>
      <c r="D16" s="216"/>
      <c r="E16" s="217">
        <f>SUM(C16:D16)</f>
        <v>0</v>
      </c>
      <c r="F16" s="216"/>
      <c r="G16" s="216"/>
      <c r="H16" s="216"/>
      <c r="I16" s="216"/>
      <c r="J16" s="216"/>
      <c r="K16" s="215">
        <f>E16-SUM(F16:J16)</f>
        <v>0</v>
      </c>
    </row>
    <row r="17" spans="1:11" ht="15" customHeight="1">
      <c r="A17" s="213"/>
      <c r="B17" s="213" t="s">
        <v>26</v>
      </c>
      <c r="C17" s="215">
        <f t="shared" ref="C17:K17" si="2">SUM(C15:C16)</f>
        <v>0</v>
      </c>
      <c r="D17" s="215">
        <f t="shared" si="2"/>
        <v>0</v>
      </c>
      <c r="E17" s="215">
        <f t="shared" si="2"/>
        <v>0</v>
      </c>
      <c r="F17" s="215">
        <f t="shared" si="2"/>
        <v>0</v>
      </c>
      <c r="G17" s="215">
        <f t="shared" si="2"/>
        <v>0</v>
      </c>
      <c r="H17" s="215">
        <f t="shared" si="2"/>
        <v>0</v>
      </c>
      <c r="I17" s="215">
        <f t="shared" si="2"/>
        <v>0</v>
      </c>
      <c r="J17" s="215">
        <f t="shared" si="2"/>
        <v>0</v>
      </c>
      <c r="K17" s="215">
        <f t="shared" si="2"/>
        <v>0</v>
      </c>
    </row>
    <row r="18" spans="1:11" ht="15" customHeight="1"/>
    <row r="19" spans="1:11" ht="15" customHeight="1">
      <c r="B19" s="208" t="s">
        <v>103</v>
      </c>
    </row>
    <row r="20" spans="1:11" ht="15" customHeight="1"/>
    <row r="21" spans="1:11" ht="13.5" customHeight="1"/>
    <row r="22" spans="1:11" ht="16.5" customHeight="1"/>
    <row r="23" spans="1:11" ht="15" customHeight="1">
      <c r="B23" s="277"/>
      <c r="C23" s="222" t="str">
        <f>+C6</f>
        <v>平成17年6月賞与</v>
      </c>
      <c r="K23" s="218" t="str">
        <f>+K6</f>
        <v>会社名</v>
      </c>
    </row>
    <row r="24" spans="1:11" ht="15" customHeight="1">
      <c r="A24" s="623" t="s">
        <v>104</v>
      </c>
      <c r="B24" s="621" t="str">
        <f>+B8</f>
        <v>a</v>
      </c>
      <c r="C24" s="223" t="str">
        <f>+C7</f>
        <v>賞　与</v>
      </c>
      <c r="D24" s="223" t="str">
        <f t="shared" ref="D24:K25" si="3">+D7</f>
        <v>諸手当</v>
      </c>
      <c r="E24" s="223" t="str">
        <f t="shared" si="3"/>
        <v>支給金額</v>
      </c>
      <c r="F24" s="223" t="str">
        <f t="shared" si="3"/>
        <v>健康保険</v>
      </c>
      <c r="G24" s="223" t="str">
        <f t="shared" si="3"/>
        <v>厚生年金</v>
      </c>
      <c r="H24" s="223" t="str">
        <f t="shared" si="3"/>
        <v>所得税</v>
      </c>
      <c r="I24" s="223">
        <f t="shared" si="3"/>
        <v>0</v>
      </c>
      <c r="J24" s="223">
        <f t="shared" si="3"/>
        <v>0</v>
      </c>
      <c r="K24" s="223" t="str">
        <f t="shared" si="3"/>
        <v>支給金額</v>
      </c>
    </row>
    <row r="25" spans="1:11" ht="15" customHeight="1">
      <c r="A25" s="624"/>
      <c r="B25" s="622"/>
      <c r="C25" s="215">
        <f>+C8</f>
        <v>0</v>
      </c>
      <c r="D25" s="215">
        <f t="shared" si="3"/>
        <v>0</v>
      </c>
      <c r="E25" s="215">
        <f t="shared" si="3"/>
        <v>0</v>
      </c>
      <c r="F25" s="215">
        <f t="shared" si="3"/>
        <v>0</v>
      </c>
      <c r="G25" s="215">
        <f t="shared" si="3"/>
        <v>0</v>
      </c>
      <c r="H25" s="215">
        <f t="shared" si="3"/>
        <v>0</v>
      </c>
      <c r="I25" s="215">
        <f t="shared" si="3"/>
        <v>0</v>
      </c>
      <c r="J25" s="215">
        <f t="shared" si="3"/>
        <v>0</v>
      </c>
      <c r="K25" s="215">
        <f t="shared" si="3"/>
        <v>0</v>
      </c>
    </row>
    <row r="26" spans="1:11" ht="15" customHeight="1">
      <c r="B26" s="277"/>
    </row>
    <row r="27" spans="1:11" ht="15" customHeight="1">
      <c r="B27" s="277"/>
    </row>
    <row r="28" spans="1:11" ht="15" customHeight="1">
      <c r="B28" s="277"/>
    </row>
    <row r="29" spans="1:11" ht="15" customHeight="1">
      <c r="B29" s="277"/>
      <c r="C29" s="224" t="str">
        <f t="shared" ref="C29:K30" si="4">+C23</f>
        <v>平成17年6月賞与</v>
      </c>
      <c r="E29" s="224">
        <f t="shared" si="4"/>
        <v>0</v>
      </c>
      <c r="F29" s="224">
        <f t="shared" si="4"/>
        <v>0</v>
      </c>
      <c r="G29" s="224">
        <f t="shared" si="4"/>
        <v>0</v>
      </c>
      <c r="H29" s="224">
        <f t="shared" si="4"/>
        <v>0</v>
      </c>
      <c r="I29" s="224">
        <f t="shared" si="4"/>
        <v>0</v>
      </c>
      <c r="K29" s="218" t="str">
        <f t="shared" si="4"/>
        <v>会社名</v>
      </c>
    </row>
    <row r="30" spans="1:11" ht="15" customHeight="1">
      <c r="A30" s="625" t="s">
        <v>105</v>
      </c>
      <c r="B30" s="621" t="str">
        <f>+B9</f>
        <v>b</v>
      </c>
      <c r="C30" s="223" t="str">
        <f t="shared" si="4"/>
        <v>賞　与</v>
      </c>
      <c r="D30" s="223" t="str">
        <f t="shared" si="4"/>
        <v>諸手当</v>
      </c>
      <c r="E30" s="223" t="str">
        <f t="shared" si="4"/>
        <v>支給金額</v>
      </c>
      <c r="F30" s="223" t="str">
        <f t="shared" si="4"/>
        <v>健康保険</v>
      </c>
      <c r="G30" s="223" t="str">
        <f t="shared" si="4"/>
        <v>厚生年金</v>
      </c>
      <c r="H30" s="223" t="str">
        <f t="shared" si="4"/>
        <v>所得税</v>
      </c>
      <c r="I30" s="223">
        <f t="shared" si="4"/>
        <v>0</v>
      </c>
      <c r="J30" s="223">
        <f t="shared" si="4"/>
        <v>0</v>
      </c>
      <c r="K30" s="223" t="str">
        <f t="shared" si="4"/>
        <v>支給金額</v>
      </c>
    </row>
    <row r="31" spans="1:11" ht="15" customHeight="1">
      <c r="A31" s="625"/>
      <c r="B31" s="622"/>
      <c r="C31" s="215">
        <f>+C9</f>
        <v>0</v>
      </c>
      <c r="D31" s="215">
        <f t="shared" ref="D31:K31" si="5">+D9</f>
        <v>0</v>
      </c>
      <c r="E31" s="215">
        <f t="shared" si="5"/>
        <v>0</v>
      </c>
      <c r="F31" s="215">
        <f t="shared" si="5"/>
        <v>0</v>
      </c>
      <c r="G31" s="215">
        <f t="shared" si="5"/>
        <v>0</v>
      </c>
      <c r="H31" s="215">
        <f t="shared" si="5"/>
        <v>0</v>
      </c>
      <c r="I31" s="215">
        <f t="shared" si="5"/>
        <v>0</v>
      </c>
      <c r="J31" s="215">
        <f t="shared" si="5"/>
        <v>0</v>
      </c>
      <c r="K31" s="215">
        <f t="shared" si="5"/>
        <v>0</v>
      </c>
    </row>
    <row r="32" spans="1:11" ht="15" customHeight="1">
      <c r="B32" s="277"/>
    </row>
    <row r="33" spans="1:11" ht="15" customHeight="1">
      <c r="B33" s="277"/>
    </row>
    <row r="34" spans="1:11" ht="15" customHeight="1">
      <c r="B34" s="277"/>
    </row>
    <row r="35" spans="1:11" ht="15" customHeight="1">
      <c r="A35" s="225"/>
      <c r="B35" s="277"/>
    </row>
    <row r="36" spans="1:11" ht="15" customHeight="1">
      <c r="B36" s="277"/>
    </row>
    <row r="37" spans="1:11" ht="15" customHeight="1">
      <c r="B37" s="277"/>
      <c r="C37" s="224" t="str">
        <f>+C29</f>
        <v>平成17年6月賞与</v>
      </c>
      <c r="K37" s="218" t="str">
        <f>+K29</f>
        <v>会社名</v>
      </c>
    </row>
    <row r="38" spans="1:11" ht="15" customHeight="1">
      <c r="A38" s="623" t="s">
        <v>121</v>
      </c>
      <c r="B38" s="621" t="str">
        <f>+B15</f>
        <v>ｱ</v>
      </c>
      <c r="C38" s="223" t="str">
        <f>+C30</f>
        <v>賞　与</v>
      </c>
      <c r="D38" s="223" t="str">
        <f t="shared" ref="D38:K38" si="6">+D30</f>
        <v>諸手当</v>
      </c>
      <c r="E38" s="223" t="str">
        <f t="shared" si="6"/>
        <v>支給金額</v>
      </c>
      <c r="F38" s="223" t="str">
        <f t="shared" si="6"/>
        <v>健康保険</v>
      </c>
      <c r="G38" s="223" t="str">
        <f t="shared" si="6"/>
        <v>厚生年金</v>
      </c>
      <c r="H38" s="223" t="str">
        <f t="shared" si="6"/>
        <v>所得税</v>
      </c>
      <c r="I38" s="223">
        <f t="shared" si="6"/>
        <v>0</v>
      </c>
      <c r="J38" s="223">
        <f t="shared" si="6"/>
        <v>0</v>
      </c>
      <c r="K38" s="223" t="str">
        <f t="shared" si="6"/>
        <v>支給金額</v>
      </c>
    </row>
    <row r="39" spans="1:11" ht="15" customHeight="1">
      <c r="A39" s="624"/>
      <c r="B39" s="622"/>
      <c r="C39" s="215">
        <f>+C15</f>
        <v>0</v>
      </c>
      <c r="D39" s="215">
        <f t="shared" ref="D39:K39" si="7">+D15</f>
        <v>0</v>
      </c>
      <c r="E39" s="215">
        <f t="shared" si="7"/>
        <v>0</v>
      </c>
      <c r="F39" s="215">
        <f t="shared" si="7"/>
        <v>0</v>
      </c>
      <c r="G39" s="215">
        <f t="shared" si="7"/>
        <v>0</v>
      </c>
      <c r="H39" s="215">
        <f t="shared" si="7"/>
        <v>0</v>
      </c>
      <c r="I39" s="215">
        <f t="shared" si="7"/>
        <v>0</v>
      </c>
      <c r="J39" s="215">
        <f t="shared" si="7"/>
        <v>0</v>
      </c>
      <c r="K39" s="215">
        <f t="shared" si="7"/>
        <v>0</v>
      </c>
    </row>
    <row r="40" spans="1:11" ht="15" customHeight="1">
      <c r="B40" s="277"/>
    </row>
    <row r="41" spans="1:11" ht="15" customHeight="1">
      <c r="B41" s="277"/>
    </row>
    <row r="42" spans="1:11" ht="14.25" customHeight="1">
      <c r="B42" s="277"/>
    </row>
    <row r="43" spans="1:11" ht="14.25" customHeight="1">
      <c r="B43" s="277"/>
      <c r="C43" s="224" t="str">
        <f>+C37</f>
        <v>平成17年6月賞与</v>
      </c>
      <c r="K43" s="218" t="str">
        <f>+K37</f>
        <v>会社名</v>
      </c>
    </row>
    <row r="44" spans="1:11" ht="14.25" customHeight="1">
      <c r="A44" s="619" t="s">
        <v>101</v>
      </c>
      <c r="B44" s="621" t="str">
        <f>+B16</f>
        <v>ｲ</v>
      </c>
      <c r="C44" s="223" t="str">
        <f t="shared" ref="C44:K44" si="8">+C38</f>
        <v>賞　与</v>
      </c>
      <c r="D44" s="223" t="str">
        <f t="shared" si="8"/>
        <v>諸手当</v>
      </c>
      <c r="E44" s="223" t="str">
        <f t="shared" si="8"/>
        <v>支給金額</v>
      </c>
      <c r="F44" s="223" t="str">
        <f t="shared" si="8"/>
        <v>健康保険</v>
      </c>
      <c r="G44" s="223" t="str">
        <f t="shared" si="8"/>
        <v>厚生年金</v>
      </c>
      <c r="H44" s="223" t="str">
        <f t="shared" si="8"/>
        <v>所得税</v>
      </c>
      <c r="I44" s="223">
        <f t="shared" si="8"/>
        <v>0</v>
      </c>
      <c r="J44" s="223">
        <f t="shared" si="8"/>
        <v>0</v>
      </c>
      <c r="K44" s="223" t="str">
        <f t="shared" si="8"/>
        <v>支給金額</v>
      </c>
    </row>
    <row r="45" spans="1:11" ht="15" customHeight="1">
      <c r="A45" s="620"/>
      <c r="B45" s="622"/>
      <c r="C45" s="215">
        <f>+C16</f>
        <v>0</v>
      </c>
      <c r="D45" s="215">
        <f t="shared" ref="D45:K45" si="9">+D16</f>
        <v>0</v>
      </c>
      <c r="E45" s="215">
        <f t="shared" si="9"/>
        <v>0</v>
      </c>
      <c r="F45" s="215">
        <f t="shared" si="9"/>
        <v>0</v>
      </c>
      <c r="G45" s="215">
        <f t="shared" si="9"/>
        <v>0</v>
      </c>
      <c r="H45" s="215">
        <f t="shared" si="9"/>
        <v>0</v>
      </c>
      <c r="I45" s="215">
        <f t="shared" si="9"/>
        <v>0</v>
      </c>
      <c r="J45" s="215">
        <f t="shared" si="9"/>
        <v>0</v>
      </c>
      <c r="K45" s="215">
        <f t="shared" si="9"/>
        <v>0</v>
      </c>
    </row>
    <row r="46" spans="1:11" ht="15" customHeight="1">
      <c r="A46" s="225"/>
      <c r="B46" s="277"/>
    </row>
    <row r="47" spans="1:11" ht="15" customHeight="1">
      <c r="A47" s="225"/>
      <c r="B47" s="277"/>
    </row>
    <row r="48" spans="1:11" ht="15" customHeight="1">
      <c r="A48" s="225"/>
      <c r="B48" s="277"/>
    </row>
    <row r="49" spans="1:2" ht="15" customHeight="1">
      <c r="A49" s="225"/>
      <c r="B49" s="277"/>
    </row>
    <row r="50" spans="1:2" ht="15" customHeight="1">
      <c r="A50" s="225"/>
      <c r="B50" s="277"/>
    </row>
    <row r="51" spans="1:2" ht="15" customHeight="1">
      <c r="A51" s="208"/>
    </row>
    <row r="52" spans="1:2" ht="15" customHeight="1">
      <c r="A52" s="208"/>
    </row>
    <row r="53" spans="1:2" ht="15" customHeight="1">
      <c r="A53" s="208"/>
    </row>
    <row r="54" spans="1:2" ht="15" customHeight="1">
      <c r="A54" s="208"/>
    </row>
    <row r="55" spans="1:2" ht="15" customHeight="1">
      <c r="A55" s="208"/>
    </row>
    <row r="56" spans="1:2" ht="15" customHeight="1">
      <c r="A56" s="208"/>
    </row>
    <row r="57" spans="1:2" ht="15" customHeight="1">
      <c r="A57" s="208"/>
    </row>
    <row r="58" spans="1:2" ht="15" customHeight="1">
      <c r="A58" s="208"/>
    </row>
    <row r="59" spans="1:2" ht="15" customHeight="1">
      <c r="A59" s="208"/>
    </row>
    <row r="60" spans="1:2" ht="15" customHeight="1">
      <c r="A60" s="208"/>
    </row>
    <row r="61" spans="1:2" ht="15" customHeight="1">
      <c r="A61" s="208"/>
    </row>
    <row r="62" spans="1:2" ht="15" customHeight="1">
      <c r="A62" s="208"/>
    </row>
    <row r="63" spans="1:2" ht="15" customHeight="1">
      <c r="A63" s="208"/>
    </row>
    <row r="64" spans="1:2" ht="15" customHeight="1">
      <c r="A64" s="208"/>
    </row>
    <row r="65" spans="1:1" ht="15" customHeight="1">
      <c r="A65" s="208"/>
    </row>
    <row r="66" spans="1:1" ht="19.5" customHeight="1">
      <c r="A66" s="208"/>
    </row>
    <row r="67" spans="1:1" ht="14.25" customHeight="1">
      <c r="A67" s="208"/>
    </row>
    <row r="68" spans="1:1" ht="11.25" customHeight="1">
      <c r="A68" s="208"/>
    </row>
    <row r="69" spans="1:1">
      <c r="A69" s="208"/>
    </row>
    <row r="70" spans="1:1">
      <c r="A70" s="208"/>
    </row>
    <row r="71" spans="1:1" ht="13.5" customHeight="1">
      <c r="A71" s="208"/>
    </row>
    <row r="72" spans="1:1" ht="19.5" customHeight="1">
      <c r="A72" s="208"/>
    </row>
    <row r="73" spans="1:1" ht="13.5" customHeight="1">
      <c r="A73" s="208"/>
    </row>
    <row r="74" spans="1:1" ht="13.5" customHeight="1">
      <c r="A74" s="208"/>
    </row>
    <row r="75" spans="1:1" ht="13.5" customHeight="1">
      <c r="A75" s="208"/>
    </row>
    <row r="76" spans="1:1" ht="13.5" customHeight="1">
      <c r="A76" s="208"/>
    </row>
    <row r="77" spans="1:1" ht="13.5" customHeight="1">
      <c r="A77" s="208"/>
    </row>
    <row r="78" spans="1:1" ht="18.75" customHeight="1">
      <c r="A78" s="208"/>
    </row>
    <row r="79" spans="1:1" ht="13.5" customHeight="1">
      <c r="A79" s="208"/>
    </row>
    <row r="80" spans="1:1" ht="13.5" customHeight="1">
      <c r="A80" s="208"/>
    </row>
    <row r="81" spans="2:2" ht="13.5" customHeight="1"/>
    <row r="82" spans="2:2" ht="13.5" customHeight="1">
      <c r="B82" s="221"/>
    </row>
    <row r="83" spans="2:2" ht="13.5" customHeight="1"/>
    <row r="84" spans="2:2" ht="13.5" customHeight="1"/>
    <row r="85" spans="2:2" ht="13.5" customHeight="1"/>
    <row r="86" spans="2:2" ht="18.75" customHeight="1"/>
    <row r="87" spans="2:2" ht="13.5" customHeight="1"/>
    <row r="88" spans="2:2" ht="13.5" customHeight="1"/>
    <row r="89" spans="2:2" ht="13.5" customHeight="1"/>
    <row r="90" spans="2:2" ht="13.5" customHeight="1"/>
    <row r="91" spans="2:2" ht="13.5" customHeight="1"/>
    <row r="92" spans="2:2" ht="13.5" customHeight="1"/>
    <row r="93" spans="2:2" ht="13.5" customHeight="1"/>
    <row r="94" spans="2:2" ht="13.5" customHeight="1"/>
    <row r="95" spans="2:2" ht="13.5" customHeight="1"/>
    <row r="96" spans="2:2" ht="13.5" customHeight="1"/>
    <row r="97" ht="13.5" customHeight="1"/>
    <row r="98" ht="12.7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9.5" customHeight="1"/>
    <row r="109" ht="13.5" customHeight="1"/>
    <row r="110" ht="13.5" customHeight="1"/>
    <row r="111" ht="13.5" customHeight="1"/>
    <row r="112" ht="13.5" customHeight="1"/>
    <row r="113" ht="13.5" customHeight="1"/>
    <row r="114" ht="13.5" customHeight="1"/>
    <row r="115" ht="15" customHeight="1"/>
    <row r="116" ht="16.5" customHeight="1"/>
    <row r="117" ht="13.5" customHeight="1"/>
    <row r="118" ht="13.5" customHeight="1"/>
    <row r="119" ht="13.5" customHeight="1"/>
    <row r="120" ht="13.5" customHeight="1"/>
    <row r="121" ht="15" customHeight="1"/>
    <row r="122" ht="15" customHeight="1"/>
    <row r="123" ht="13.5" customHeight="1"/>
    <row r="124" ht="13.5" customHeight="1"/>
    <row r="125" ht="13.5" customHeight="1"/>
    <row r="126" ht="13.5" customHeight="1"/>
    <row r="127" ht="15" customHeight="1"/>
    <row r="128" ht="15.75" customHeight="1"/>
    <row r="129" ht="13.5" customHeight="1"/>
    <row r="130" ht="13.5" customHeight="1"/>
    <row r="131" ht="13.5" customHeight="1"/>
    <row r="132" ht="13.5" customHeight="1"/>
    <row r="133" ht="15" customHeight="1"/>
    <row r="134" ht="13.5" customHeight="1"/>
    <row r="135" ht="13.5" customHeight="1"/>
    <row r="136" ht="13.5" customHeight="1"/>
    <row r="137" ht="12" customHeight="1"/>
    <row r="138" ht="15" customHeight="1"/>
    <row r="139" ht="19.5" customHeight="1"/>
    <row r="140" ht="13.5" customHeight="1"/>
    <row r="141" ht="13.5" customHeight="1"/>
    <row r="142" ht="13.5" customHeight="1"/>
    <row r="143" ht="13.5" customHeight="1"/>
    <row r="144" ht="15" customHeight="1"/>
    <row r="145" ht="19.5" customHeight="1"/>
    <row r="146" ht="13.5" customHeight="1"/>
    <row r="147" ht="13.5" customHeight="1"/>
    <row r="148" ht="13.5" customHeight="1"/>
    <row r="149" ht="13.5" customHeight="1"/>
    <row r="150" ht="15" customHeight="1"/>
    <row r="151" ht="19.5" customHeight="1"/>
    <row r="152" ht="13.5" customHeight="1"/>
    <row r="153" ht="13.5" customHeight="1"/>
    <row r="154" ht="13.5" customHeight="1"/>
    <row r="155" ht="13.5" customHeight="1"/>
    <row r="156" ht="13.5" customHeight="1"/>
    <row r="157" ht="13.5" customHeight="1"/>
    <row r="158" ht="15" customHeight="1"/>
    <row r="159" ht="16.5" customHeight="1"/>
    <row r="160" ht="13.5" customHeight="1"/>
    <row r="161" ht="13.5" customHeight="1"/>
    <row r="162" ht="13.5" customHeight="1"/>
    <row r="163" ht="15.75" customHeight="1"/>
    <row r="164" ht="15" customHeight="1"/>
    <row r="165" ht="19.5" customHeight="1"/>
    <row r="166" ht="13.5" customHeight="1"/>
    <row r="167" ht="15" customHeight="1"/>
    <row r="168" ht="19.5" customHeight="1"/>
    <row r="169" ht="13.5" customHeight="1"/>
    <row r="170" ht="13.5" customHeight="1"/>
    <row r="171" ht="13.5" customHeight="1"/>
    <row r="172" ht="13.5" customHeight="1"/>
    <row r="173" ht="15" customHeight="1"/>
    <row r="174" ht="18.75" customHeight="1"/>
    <row r="175" ht="13.5" customHeight="1"/>
    <row r="176" ht="13.5" customHeight="1"/>
    <row r="177" ht="13.5" customHeight="1"/>
    <row r="178" ht="13.5" customHeight="1"/>
    <row r="179" ht="15" customHeight="1"/>
    <row r="180" ht="19.5" customHeight="1"/>
    <row r="181" ht="13.5" customHeight="1"/>
    <row r="182" ht="13.5" customHeight="1"/>
    <row r="183" ht="13.5" customHeight="1"/>
    <row r="184" ht="13.5" customHeight="1"/>
    <row r="185" ht="15" customHeight="1"/>
    <row r="186" ht="19.5" customHeight="1"/>
    <row r="187" ht="13.5" customHeight="1"/>
  </sheetData>
  <sheetProtection password="CE28" sheet="1" objects="1" scenarios="1"/>
  <mergeCells count="11">
    <mergeCell ref="C2:E2"/>
    <mergeCell ref="C6:E6"/>
    <mergeCell ref="C13:E13"/>
    <mergeCell ref="A24:A25"/>
    <mergeCell ref="B24:B25"/>
    <mergeCell ref="A44:A45"/>
    <mergeCell ref="B44:B45"/>
    <mergeCell ref="A38:A39"/>
    <mergeCell ref="B38:B39"/>
    <mergeCell ref="A30:A31"/>
    <mergeCell ref="B30:B31"/>
  </mergeCells>
  <phoneticPr fontId="3"/>
  <hyperlinks>
    <hyperlink ref="A38:A39" location="賞与!A1" display="あ"/>
    <hyperlink ref="A15" location="賞与!A130" display="あ"/>
    <hyperlink ref="A8" location="賞与!A80" display="A"/>
    <hyperlink ref="A24:A25" location="賞与!A1" display="A"/>
  </hyperlinks>
  <pageMargins left="0.78700000000000003" right="0.78700000000000003" top="0.27" bottom="0.34" header="0.27" footer="0.34"/>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26"/>
  <sheetViews>
    <sheetView topLeftCell="A2" workbookViewId="0">
      <selection activeCell="C18" sqref="C18"/>
    </sheetView>
  </sheetViews>
  <sheetFormatPr defaultRowHeight="13.5"/>
  <cols>
    <col min="1" max="1" width="2.875" style="20" customWidth="1"/>
    <col min="2" max="2" width="11" style="20" customWidth="1"/>
    <col min="3" max="3" width="12.5" style="20" customWidth="1"/>
    <col min="4" max="4" width="9" style="20"/>
    <col min="5" max="5" width="2.875" style="20" customWidth="1"/>
    <col min="6" max="6" width="11" style="20" customWidth="1"/>
    <col min="7" max="7" width="12.5" style="20" customWidth="1"/>
    <col min="8" max="16384" width="9" style="20"/>
  </cols>
  <sheetData>
    <row r="1" spans="1:7" ht="14.25" hidden="1">
      <c r="B1" s="34" t="str">
        <f>"平成"&amp;集計表!B2-1988&amp;"年"&amp;集計表!$C$2&amp;"月分"</f>
        <v>平成24年4月分</v>
      </c>
    </row>
    <row r="3" spans="1:7" s="33" customFormat="1" ht="18.75" customHeight="1">
      <c r="A3" s="30"/>
      <c r="B3" s="31" t="s">
        <v>12</v>
      </c>
      <c r="C3" s="30"/>
      <c r="D3" s="32"/>
      <c r="E3" s="30"/>
      <c r="F3" s="31" t="s">
        <v>12</v>
      </c>
      <c r="G3" s="30"/>
    </row>
    <row r="4" spans="1:7" s="332" customFormat="1" ht="14.25" customHeight="1">
      <c r="A4" s="331"/>
      <c r="C4" s="334" t="str">
        <f>+$B$1&amp;+IF(☆start!$AE$15=1,"   振込","")</f>
        <v>平成24年4月分</v>
      </c>
      <c r="D4" s="333"/>
      <c r="E4" s="331"/>
      <c r="F4" s="331"/>
      <c r="G4" s="334" t="str">
        <f>+$B$1&amp;+IF(☆start!$AE$16=1,"   振込","")</f>
        <v>平成24年4月分</v>
      </c>
    </row>
    <row r="5" spans="1:7" s="33" customFormat="1" ht="18" customHeight="1">
      <c r="A5" s="36" t="s">
        <v>36</v>
      </c>
      <c r="B5" s="631" t="str">
        <f>+集計表!D76</f>
        <v>ｱ</v>
      </c>
      <c r="C5" s="631"/>
      <c r="D5" s="37"/>
      <c r="E5" s="36" t="s">
        <v>37</v>
      </c>
      <c r="F5" s="631" t="str">
        <f>+集計表!E76</f>
        <v>ｲ</v>
      </c>
      <c r="G5" s="631"/>
    </row>
    <row r="6" spans="1:7" s="33" customFormat="1" ht="13.5" customHeight="1">
      <c r="A6" s="629" t="s">
        <v>31</v>
      </c>
      <c r="B6" s="38" t="str">
        <f>+集計表!B77</f>
        <v>給   料</v>
      </c>
      <c r="C6" s="39">
        <f>+集計表!D77</f>
        <v>0</v>
      </c>
      <c r="D6" s="37"/>
      <c r="E6" s="629" t="s">
        <v>31</v>
      </c>
      <c r="F6" s="38" t="str">
        <f>+B6</f>
        <v>給   料</v>
      </c>
      <c r="G6" s="39">
        <f>+集計表!E77</f>
        <v>0</v>
      </c>
    </row>
    <row r="7" spans="1:7" s="33" customFormat="1">
      <c r="A7" s="629"/>
      <c r="B7" s="38" t="str">
        <f>+集計表!B78</f>
        <v>家族手当</v>
      </c>
      <c r="C7" s="39">
        <f>+集計表!D78</f>
        <v>0</v>
      </c>
      <c r="D7" s="37"/>
      <c r="E7" s="629"/>
      <c r="F7" s="38" t="str">
        <f t="shared" ref="F7:F23" si="0">+B7</f>
        <v>家族手当</v>
      </c>
      <c r="G7" s="39">
        <f>+集計表!E78</f>
        <v>0</v>
      </c>
    </row>
    <row r="8" spans="1:7" s="33" customFormat="1">
      <c r="A8" s="629"/>
      <c r="B8" s="38" t="str">
        <f>+集計表!B79</f>
        <v>皆勤手当</v>
      </c>
      <c r="C8" s="39">
        <f>+集計表!D79</f>
        <v>0</v>
      </c>
      <c r="D8" s="37"/>
      <c r="E8" s="629"/>
      <c r="F8" s="38" t="str">
        <f t="shared" si="0"/>
        <v>皆勤手当</v>
      </c>
      <c r="G8" s="39">
        <f>+集計表!E79</f>
        <v>0</v>
      </c>
    </row>
    <row r="9" spans="1:7" s="33" customFormat="1">
      <c r="A9" s="629"/>
      <c r="B9" s="38">
        <f>+集計表!B80</f>
        <v>0</v>
      </c>
      <c r="C9" s="39">
        <f>+集計表!D80</f>
        <v>0</v>
      </c>
      <c r="D9" s="37"/>
      <c r="E9" s="629"/>
      <c r="F9" s="38">
        <f t="shared" si="0"/>
        <v>0</v>
      </c>
      <c r="G9" s="39">
        <f>+集計表!E80</f>
        <v>0</v>
      </c>
    </row>
    <row r="10" spans="1:7" s="33" customFormat="1">
      <c r="A10" s="629"/>
      <c r="B10" s="38">
        <f>+集計表!B81</f>
        <v>0</v>
      </c>
      <c r="C10" s="39">
        <f>+集計表!D81</f>
        <v>0</v>
      </c>
      <c r="D10" s="37"/>
      <c r="E10" s="629"/>
      <c r="F10" s="38">
        <f t="shared" si="0"/>
        <v>0</v>
      </c>
      <c r="G10" s="39">
        <f>+集計表!E81</f>
        <v>0</v>
      </c>
    </row>
    <row r="11" spans="1:7" s="33" customFormat="1">
      <c r="A11" s="629"/>
      <c r="B11" s="38">
        <f>+集計表!B82</f>
        <v>0</v>
      </c>
      <c r="C11" s="39">
        <f>+集計表!D82</f>
        <v>0</v>
      </c>
      <c r="D11" s="37"/>
      <c r="E11" s="629"/>
      <c r="F11" s="38">
        <f t="shared" si="0"/>
        <v>0</v>
      </c>
      <c r="G11" s="39">
        <f>+集計表!E82</f>
        <v>0</v>
      </c>
    </row>
    <row r="12" spans="1:7" s="33" customFormat="1">
      <c r="A12" s="629"/>
      <c r="B12" s="51" t="str">
        <f>+集計表!B83</f>
        <v>小　計</v>
      </c>
      <c r="C12" s="39">
        <f>+集計表!D83</f>
        <v>0</v>
      </c>
      <c r="D12" s="37"/>
      <c r="E12" s="629"/>
      <c r="F12" s="51" t="str">
        <f t="shared" si="0"/>
        <v>小　計</v>
      </c>
      <c r="G12" s="39">
        <f>+集計表!E83</f>
        <v>0</v>
      </c>
    </row>
    <row r="13" spans="1:7" s="33" customFormat="1">
      <c r="A13" s="629"/>
      <c r="B13" s="38" t="str">
        <f>+集計表!B84</f>
        <v>交通費</v>
      </c>
      <c r="C13" s="39">
        <f>+集計表!D84</f>
        <v>0</v>
      </c>
      <c r="D13" s="37"/>
      <c r="E13" s="629"/>
      <c r="F13" s="38" t="str">
        <f t="shared" si="0"/>
        <v>交通費</v>
      </c>
      <c r="G13" s="39">
        <f>+集計表!E84</f>
        <v>0</v>
      </c>
    </row>
    <row r="14" spans="1:7" s="33" customFormat="1">
      <c r="A14" s="629"/>
      <c r="B14" s="51" t="str">
        <f>+集計表!B85</f>
        <v>合　計</v>
      </c>
      <c r="C14" s="39">
        <f>+集計表!D85</f>
        <v>0</v>
      </c>
      <c r="D14" s="37"/>
      <c r="E14" s="629"/>
      <c r="F14" s="51" t="str">
        <f t="shared" si="0"/>
        <v>合　計</v>
      </c>
      <c r="G14" s="39">
        <f>+集計表!E85</f>
        <v>0</v>
      </c>
    </row>
    <row r="15" spans="1:7" s="33" customFormat="1" ht="13.5" customHeight="1">
      <c r="A15" s="629" t="s">
        <v>30</v>
      </c>
      <c r="B15" s="38" t="str">
        <f>+集計表!B86</f>
        <v>健康保険</v>
      </c>
      <c r="C15" s="39">
        <f>+集計表!D86</f>
        <v>0</v>
      </c>
      <c r="D15" s="37"/>
      <c r="E15" s="629" t="s">
        <v>30</v>
      </c>
      <c r="F15" s="38" t="str">
        <f t="shared" si="0"/>
        <v>健康保険</v>
      </c>
      <c r="G15" s="39">
        <f>+集計表!E86</f>
        <v>0</v>
      </c>
    </row>
    <row r="16" spans="1:7" s="33" customFormat="1">
      <c r="A16" s="629"/>
      <c r="B16" s="38" t="str">
        <f>+集計表!B87</f>
        <v>厚生年金</v>
      </c>
      <c r="C16" s="39">
        <f>+集計表!D87</f>
        <v>0</v>
      </c>
      <c r="D16" s="37"/>
      <c r="E16" s="629"/>
      <c r="F16" s="38" t="str">
        <f t="shared" si="0"/>
        <v>厚生年金</v>
      </c>
      <c r="G16" s="39">
        <f>+集計表!E87</f>
        <v>0</v>
      </c>
    </row>
    <row r="17" spans="1:7" s="33" customFormat="1">
      <c r="A17" s="629"/>
      <c r="B17" s="38" t="str">
        <f>+集計表!B88</f>
        <v>雇用保険</v>
      </c>
      <c r="C17" s="39">
        <f>+集計表!D88</f>
        <v>0</v>
      </c>
      <c r="D17" s="37"/>
      <c r="E17" s="629"/>
      <c r="F17" s="38" t="str">
        <f t="shared" si="0"/>
        <v>雇用保険</v>
      </c>
      <c r="G17" s="39">
        <f>+集計表!E88</f>
        <v>0</v>
      </c>
    </row>
    <row r="18" spans="1:7" s="33" customFormat="1">
      <c r="A18" s="629"/>
      <c r="B18" s="38" t="str">
        <f>+集計表!B89</f>
        <v>所得税</v>
      </c>
      <c r="C18" s="39">
        <f>+集計表!D89</f>
        <v>0</v>
      </c>
      <c r="D18" s="37"/>
      <c r="E18" s="629"/>
      <c r="F18" s="38" t="str">
        <f t="shared" si="0"/>
        <v>所得税</v>
      </c>
      <c r="G18" s="39">
        <f>+集計表!E89</f>
        <v>0</v>
      </c>
    </row>
    <row r="19" spans="1:7" s="33" customFormat="1">
      <c r="A19" s="629"/>
      <c r="B19" s="38" t="str">
        <f>+集計表!B90</f>
        <v>住民税</v>
      </c>
      <c r="C19" s="39">
        <f>+集計表!D90</f>
        <v>0</v>
      </c>
      <c r="D19" s="37"/>
      <c r="E19" s="629"/>
      <c r="F19" s="38" t="str">
        <f t="shared" si="0"/>
        <v>住民税</v>
      </c>
      <c r="G19" s="39">
        <f>+集計表!E90</f>
        <v>0</v>
      </c>
    </row>
    <row r="20" spans="1:7" s="33" customFormat="1">
      <c r="A20" s="629"/>
      <c r="B20" s="38">
        <f>+集計表!B91</f>
        <v>0</v>
      </c>
      <c r="C20" s="39">
        <f>+集計表!D91</f>
        <v>0</v>
      </c>
      <c r="D20" s="37"/>
      <c r="E20" s="629"/>
      <c r="F20" s="38">
        <f t="shared" si="0"/>
        <v>0</v>
      </c>
      <c r="G20" s="39">
        <f>+集計表!E91</f>
        <v>0</v>
      </c>
    </row>
    <row r="21" spans="1:7" s="33" customFormat="1">
      <c r="A21" s="629"/>
      <c r="B21" s="38">
        <f>+集計表!B92</f>
        <v>0</v>
      </c>
      <c r="C21" s="39">
        <f>+集計表!D92</f>
        <v>0</v>
      </c>
      <c r="D21" s="37"/>
      <c r="E21" s="629"/>
      <c r="F21" s="38">
        <f t="shared" si="0"/>
        <v>0</v>
      </c>
      <c r="G21" s="39">
        <f>+集計表!E92</f>
        <v>0</v>
      </c>
    </row>
    <row r="22" spans="1:7" s="33" customFormat="1">
      <c r="A22" s="629"/>
      <c r="B22" s="38">
        <f>+集計表!B93</f>
        <v>0</v>
      </c>
      <c r="C22" s="39">
        <f>+集計表!D93</f>
        <v>0</v>
      </c>
      <c r="D22" s="37"/>
      <c r="E22" s="629"/>
      <c r="F22" s="38">
        <f t="shared" si="0"/>
        <v>0</v>
      </c>
      <c r="G22" s="39">
        <f>+集計表!E93</f>
        <v>0</v>
      </c>
    </row>
    <row r="23" spans="1:7" s="33" customFormat="1">
      <c r="A23" s="629"/>
      <c r="B23" s="52" t="str">
        <f>+集計表!B94</f>
        <v>合　計</v>
      </c>
      <c r="C23" s="39">
        <f>+集計表!D94</f>
        <v>0</v>
      </c>
      <c r="D23" s="37"/>
      <c r="E23" s="629"/>
      <c r="F23" s="51" t="str">
        <f t="shared" si="0"/>
        <v>合　計</v>
      </c>
      <c r="G23" s="39">
        <f>+集計表!E94</f>
        <v>0</v>
      </c>
    </row>
    <row r="24" spans="1:7" s="33" customFormat="1" ht="17.25" customHeight="1">
      <c r="A24" s="630" t="s">
        <v>10</v>
      </c>
      <c r="B24" s="630"/>
      <c r="C24" s="39">
        <f>+集計表!D95</f>
        <v>0</v>
      </c>
      <c r="D24" s="37"/>
      <c r="E24" s="630" t="s">
        <v>10</v>
      </c>
      <c r="F24" s="630"/>
      <c r="G24" s="39">
        <f>+集計表!E95</f>
        <v>0</v>
      </c>
    </row>
    <row r="25" spans="1:7" s="44" customFormat="1" ht="11.25" customHeight="1">
      <c r="A25" s="40"/>
      <c r="B25" s="40"/>
      <c r="C25" s="41" t="str">
        <f>+☆start!AK4</f>
        <v>会社名</v>
      </c>
      <c r="D25" s="42"/>
      <c r="E25" s="40"/>
      <c r="F25" s="40"/>
      <c r="G25" s="43" t="str">
        <f>+C25</f>
        <v>会社名</v>
      </c>
    </row>
    <row r="26" spans="1:7" s="33" customFormat="1" ht="21.75" customHeight="1">
      <c r="D26" s="45"/>
    </row>
  </sheetData>
  <sheetProtection password="C7DC" sheet="1" objects="1" scenarios="1"/>
  <mergeCells count="8">
    <mergeCell ref="A15:A23"/>
    <mergeCell ref="E15:E23"/>
    <mergeCell ref="A24:B24"/>
    <mergeCell ref="E24:F24"/>
    <mergeCell ref="B5:C5"/>
    <mergeCell ref="F5:G5"/>
    <mergeCell ref="A6:A14"/>
    <mergeCell ref="E6:E14"/>
  </mergeCells>
  <phoneticPr fontId="3"/>
  <pageMargins left="0.33" right="0.21" top="0.87" bottom="0.72" header="0.74" footer="0.61"/>
  <pageSetup paperSize="9" orientation="portrait" horizontalDpi="360"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2:K18"/>
  <sheetViews>
    <sheetView workbookViewId="0">
      <selection activeCell="E23" sqref="E23"/>
    </sheetView>
  </sheetViews>
  <sheetFormatPr defaultRowHeight="13.5"/>
  <cols>
    <col min="1" max="1" width="9.125" style="3" customWidth="1"/>
    <col min="2" max="2" width="5.625" style="3" customWidth="1"/>
    <col min="3" max="3" width="10.25" style="3" customWidth="1"/>
    <col min="4" max="4" width="9.625" style="3" customWidth="1"/>
    <col min="5" max="5" width="10.25" style="3" customWidth="1"/>
    <col min="6" max="6" width="9.75" style="3" customWidth="1"/>
    <col min="7" max="7" width="9.125" style="3" customWidth="1"/>
    <col min="8" max="8" width="5.625" style="3" customWidth="1"/>
    <col min="9" max="9" width="10.25" style="3" customWidth="1"/>
    <col min="10" max="10" width="9.625" style="3" customWidth="1"/>
    <col min="11" max="11" width="10.25" style="3" customWidth="1"/>
    <col min="12" max="12" width="1.875" style="3" customWidth="1"/>
    <col min="13" max="16384" width="9" style="3"/>
  </cols>
  <sheetData>
    <row r="2" spans="1:11" ht="17.25" customHeight="1">
      <c r="A2" s="632" t="s">
        <v>12</v>
      </c>
      <c r="B2" s="632"/>
      <c r="C2" s="632"/>
      <c r="E2" s="261" t="str">
        <f>+☆start!AK4</f>
        <v>会社名</v>
      </c>
      <c r="G2" s="632" t="s">
        <v>12</v>
      </c>
      <c r="H2" s="632"/>
      <c r="I2" s="632"/>
      <c r="K2" s="261" t="str">
        <f>+E2</f>
        <v>会社名</v>
      </c>
    </row>
    <row r="3" spans="1:11" ht="17.25" customHeight="1">
      <c r="A3" s="633" t="s">
        <v>63</v>
      </c>
      <c r="B3" s="634"/>
      <c r="C3" s="635"/>
      <c r="D3" s="634" t="s">
        <v>120</v>
      </c>
      <c r="E3" s="635"/>
      <c r="G3" s="633" t="s">
        <v>63</v>
      </c>
      <c r="H3" s="634"/>
      <c r="I3" s="635"/>
      <c r="J3" s="634" t="s">
        <v>120</v>
      </c>
      <c r="K3" s="635"/>
    </row>
    <row r="4" spans="1:11" ht="13.5" customHeight="1">
      <c r="A4" s="257" t="str">
        <f>+"勤務時間と"&amp;集計表!A5</f>
        <v>勤務時間と出勤日数</v>
      </c>
      <c r="B4" s="294"/>
      <c r="C4" s="259">
        <f>+集計表!D5</f>
        <v>0</v>
      </c>
      <c r="D4" s="258" t="str">
        <f>+集計表!B22</f>
        <v>健康保険</v>
      </c>
      <c r="E4" s="140">
        <f>+集計表!D22</f>
        <v>0</v>
      </c>
      <c r="G4" s="257" t="str">
        <f t="shared" ref="G4:G15" si="0">+A4</f>
        <v>勤務時間と出勤日数</v>
      </c>
      <c r="H4" s="294"/>
      <c r="I4" s="259">
        <f>+集計表!E5</f>
        <v>0</v>
      </c>
      <c r="J4" s="258" t="str">
        <f>+D4</f>
        <v>健康保険</v>
      </c>
      <c r="K4" s="140">
        <f>+集計表!E22</f>
        <v>0</v>
      </c>
    </row>
    <row r="5" spans="1:11" s="117" customFormat="1" ht="13.5" customHeight="1">
      <c r="A5" s="258" t="str">
        <f>+集計表!B10</f>
        <v>平日時給</v>
      </c>
      <c r="B5" s="299">
        <f>+集計表!D6</f>
        <v>0</v>
      </c>
      <c r="C5" s="258">
        <f>+集計表!D10</f>
        <v>0</v>
      </c>
      <c r="D5" s="258" t="str">
        <f>+集計表!B23</f>
        <v>厚生年金</v>
      </c>
      <c r="E5" s="258">
        <f>+集計表!D23</f>
        <v>0</v>
      </c>
      <c r="F5" s="3"/>
      <c r="G5" s="258" t="str">
        <f t="shared" si="0"/>
        <v>平日時給</v>
      </c>
      <c r="H5" s="299">
        <f>+集計表!E6</f>
        <v>0</v>
      </c>
      <c r="I5" s="258">
        <f>+集計表!E10</f>
        <v>0</v>
      </c>
      <c r="J5" s="258" t="str">
        <f t="shared" ref="J5:J13" si="1">+D5</f>
        <v>厚生年金</v>
      </c>
      <c r="K5" s="140">
        <f>+集計表!E23</f>
        <v>0</v>
      </c>
    </row>
    <row r="6" spans="1:11" s="117" customFormat="1" ht="13.5" customHeight="1">
      <c r="A6" s="258" t="str">
        <f>+集計表!B11</f>
        <v>平日残業</v>
      </c>
      <c r="B6" s="299">
        <f>+集計表!D7</f>
        <v>0</v>
      </c>
      <c r="C6" s="258">
        <f>+集計表!D11</f>
        <v>0</v>
      </c>
      <c r="D6" s="258" t="str">
        <f>+集計表!B24</f>
        <v>雇用保険</v>
      </c>
      <c r="E6" s="258">
        <f>+集計表!D24</f>
        <v>0</v>
      </c>
      <c r="F6" s="3"/>
      <c r="G6" s="258" t="str">
        <f t="shared" si="0"/>
        <v>平日残業</v>
      </c>
      <c r="H6" s="299">
        <f>+集計表!E7</f>
        <v>0</v>
      </c>
      <c r="I6" s="258">
        <f>+集計表!E11</f>
        <v>0</v>
      </c>
      <c r="J6" s="258" t="str">
        <f t="shared" si="1"/>
        <v>雇用保険</v>
      </c>
      <c r="K6" s="140">
        <f>+集計表!E24</f>
        <v>0</v>
      </c>
    </row>
    <row r="7" spans="1:11" s="117" customFormat="1" ht="13.5" customHeight="1">
      <c r="A7" s="258" t="str">
        <f>+集計表!B12</f>
        <v>休祭日時給</v>
      </c>
      <c r="B7" s="299">
        <f>+集計表!D8</f>
        <v>0</v>
      </c>
      <c r="C7" s="258">
        <f>+集計表!D12</f>
        <v>0</v>
      </c>
      <c r="D7" s="258" t="str">
        <f>+集計表!B25</f>
        <v>所得税</v>
      </c>
      <c r="E7" s="258">
        <f>+集計表!D25</f>
        <v>0</v>
      </c>
      <c r="F7" s="3"/>
      <c r="G7" s="258" t="str">
        <f t="shared" si="0"/>
        <v>休祭日時給</v>
      </c>
      <c r="H7" s="299">
        <f>+集計表!E8</f>
        <v>0</v>
      </c>
      <c r="I7" s="258">
        <f>+集計表!E12</f>
        <v>0</v>
      </c>
      <c r="J7" s="258" t="str">
        <f t="shared" si="1"/>
        <v>所得税</v>
      </c>
      <c r="K7" s="140">
        <f>+集計表!E25</f>
        <v>0</v>
      </c>
    </row>
    <row r="8" spans="1:11" ht="13.5" customHeight="1">
      <c r="A8" s="258" t="str">
        <f>+集計表!B13</f>
        <v>休祭日残業</v>
      </c>
      <c r="B8" s="299">
        <f>+集計表!D9</f>
        <v>0</v>
      </c>
      <c r="C8" s="258">
        <f>+集計表!D13</f>
        <v>0</v>
      </c>
      <c r="D8" s="258" t="str">
        <f>+集計表!B26</f>
        <v>住民税</v>
      </c>
      <c r="E8" s="258">
        <f>+集計表!D26</f>
        <v>0</v>
      </c>
      <c r="G8" s="258" t="str">
        <f t="shared" si="0"/>
        <v>休祭日残業</v>
      </c>
      <c r="H8" s="299">
        <f>+集計表!E9</f>
        <v>0</v>
      </c>
      <c r="I8" s="258">
        <f>+集計表!E13</f>
        <v>0</v>
      </c>
      <c r="J8" s="258" t="str">
        <f t="shared" si="1"/>
        <v>住民税</v>
      </c>
      <c r="K8" s="140">
        <f>+集計表!E26</f>
        <v>0</v>
      </c>
    </row>
    <row r="9" spans="1:11" ht="13.5" customHeight="1">
      <c r="A9" s="295" t="str">
        <f>+集計表!B14</f>
        <v>家族手当</v>
      </c>
      <c r="B9" s="296"/>
      <c r="C9" s="258">
        <f>+集計表!D14</f>
        <v>0</v>
      </c>
      <c r="D9" s="258">
        <f>+集計表!B27</f>
        <v>0</v>
      </c>
      <c r="E9" s="258">
        <f>+集計表!D27</f>
        <v>0</v>
      </c>
      <c r="G9" s="295" t="str">
        <f t="shared" si="0"/>
        <v>家族手当</v>
      </c>
      <c r="H9" s="296"/>
      <c r="I9" s="258">
        <f>+集計表!E14</f>
        <v>0</v>
      </c>
      <c r="J9" s="258">
        <f t="shared" si="1"/>
        <v>0</v>
      </c>
      <c r="K9" s="140">
        <f>+集計表!E27</f>
        <v>0</v>
      </c>
    </row>
    <row r="10" spans="1:11" ht="13.5" customHeight="1">
      <c r="A10" s="636" t="str">
        <f>+集計表!B15</f>
        <v>皆勤手当</v>
      </c>
      <c r="B10" s="637"/>
      <c r="C10" s="258">
        <f>+集計表!D15</f>
        <v>0</v>
      </c>
      <c r="D10" s="258">
        <f>+集計表!B28</f>
        <v>0</v>
      </c>
      <c r="E10" s="258">
        <f>+集計表!D28</f>
        <v>0</v>
      </c>
      <c r="G10" s="295" t="str">
        <f t="shared" si="0"/>
        <v>皆勤手当</v>
      </c>
      <c r="H10" s="296"/>
      <c r="I10" s="258">
        <f>+集計表!E15</f>
        <v>0</v>
      </c>
      <c r="J10" s="258">
        <f t="shared" si="1"/>
        <v>0</v>
      </c>
      <c r="K10" s="140">
        <f>+集計表!E28</f>
        <v>0</v>
      </c>
    </row>
    <row r="11" spans="1:11" ht="13.5" customHeight="1">
      <c r="A11" s="636">
        <f>+集計表!B16</f>
        <v>0</v>
      </c>
      <c r="B11" s="637"/>
      <c r="C11" s="258">
        <f>+集計表!D16</f>
        <v>0</v>
      </c>
      <c r="D11" s="258">
        <f>+集計表!B29</f>
        <v>0</v>
      </c>
      <c r="E11" s="258">
        <f>+集計表!D29</f>
        <v>0</v>
      </c>
      <c r="G11" s="295">
        <f t="shared" si="0"/>
        <v>0</v>
      </c>
      <c r="H11" s="296"/>
      <c r="I11" s="258">
        <f>+集計表!E16</f>
        <v>0</v>
      </c>
      <c r="J11" s="258">
        <f t="shared" si="1"/>
        <v>0</v>
      </c>
      <c r="K11" s="140">
        <f>+集計表!E29</f>
        <v>0</v>
      </c>
    </row>
    <row r="12" spans="1:11" ht="13.5" customHeight="1">
      <c r="A12" s="636">
        <f>+集計表!B17</f>
        <v>0</v>
      </c>
      <c r="B12" s="637"/>
      <c r="C12" s="258">
        <f>+集計表!D17</f>
        <v>0</v>
      </c>
      <c r="D12" s="260" t="str">
        <f>+集計表!B30</f>
        <v>合　計</v>
      </c>
      <c r="E12" s="258">
        <f>+集計表!D30</f>
        <v>0</v>
      </c>
      <c r="G12" s="295">
        <f t="shared" si="0"/>
        <v>0</v>
      </c>
      <c r="H12" s="296"/>
      <c r="I12" s="258">
        <f>+集計表!E17</f>
        <v>0</v>
      </c>
      <c r="J12" s="260" t="str">
        <f t="shared" si="1"/>
        <v>合　計</v>
      </c>
      <c r="K12" s="140">
        <f>+集計表!E30</f>
        <v>0</v>
      </c>
    </row>
    <row r="13" spans="1:11" ht="13.5" customHeight="1">
      <c r="A13" s="636">
        <f>+集計表!B18</f>
        <v>0</v>
      </c>
      <c r="B13" s="637"/>
      <c r="C13" s="258">
        <f>+集計表!D18</f>
        <v>0</v>
      </c>
      <c r="D13" s="297" t="s">
        <v>10</v>
      </c>
      <c r="E13" s="258">
        <f>+集計表!D31</f>
        <v>0</v>
      </c>
      <c r="G13" s="295">
        <f t="shared" si="0"/>
        <v>0</v>
      </c>
      <c r="H13" s="296"/>
      <c r="I13" s="258">
        <f>+集計表!E18</f>
        <v>0</v>
      </c>
      <c r="J13" s="258" t="str">
        <f t="shared" si="1"/>
        <v>差引支給額</v>
      </c>
      <c r="K13" s="140">
        <f>+集計表!E31</f>
        <v>0</v>
      </c>
    </row>
    <row r="14" spans="1:11" ht="13.5" customHeight="1">
      <c r="A14" s="646" t="str">
        <f>+集計表!B19</f>
        <v>小　計</v>
      </c>
      <c r="B14" s="647"/>
      <c r="C14" s="258">
        <f>+集計表!D19</f>
        <v>0</v>
      </c>
      <c r="D14" s="18"/>
      <c r="E14" s="256" t="str">
        <f>"平成"&amp;集計表!$B$2-1988&amp;"年"&amp;集計表!$C$74&amp;"月分"</f>
        <v>平成24年4月分</v>
      </c>
      <c r="G14" s="646" t="str">
        <f t="shared" si="0"/>
        <v>小　計</v>
      </c>
      <c r="H14" s="647"/>
      <c r="I14" s="258">
        <f>+集計表!E19</f>
        <v>0</v>
      </c>
      <c r="J14" s="1"/>
      <c r="K14" s="256" t="str">
        <f>"平成"&amp;集計表!$B$2-1988&amp;"年"&amp;集計表!$C$74&amp;"月分"</f>
        <v>平成24年4月分</v>
      </c>
    </row>
    <row r="15" spans="1:11" ht="13.5" customHeight="1">
      <c r="A15" s="295" t="str">
        <f>+集計表!B20</f>
        <v>交通費</v>
      </c>
      <c r="B15" s="296"/>
      <c r="C15" s="258">
        <f>+集計表!D20</f>
        <v>0</v>
      </c>
      <c r="D15" s="642" t="str">
        <f>+☆start!W10</f>
        <v>a</v>
      </c>
      <c r="E15" s="643"/>
      <c r="G15" s="295" t="str">
        <f t="shared" si="0"/>
        <v>交通費</v>
      </c>
      <c r="H15" s="296"/>
      <c r="I15" s="258">
        <f>+集計表!E20</f>
        <v>0</v>
      </c>
      <c r="J15" s="638" t="str">
        <f>+☆start!W11</f>
        <v>b</v>
      </c>
      <c r="K15" s="639"/>
    </row>
    <row r="16" spans="1:11" ht="13.5" customHeight="1">
      <c r="A16" s="10" t="str">
        <f>IF(☆start!$AE$10=1,"A  　　振込","A")</f>
        <v>A</v>
      </c>
      <c r="B16" s="298" t="s">
        <v>4</v>
      </c>
      <c r="C16" s="258">
        <f>+集計表!D21</f>
        <v>0</v>
      </c>
      <c r="D16" s="644"/>
      <c r="E16" s="645"/>
      <c r="G16" s="10" t="str">
        <f>IF(☆start!$AE$11=1,"B  　　振込","B")</f>
        <v>B</v>
      </c>
      <c r="H16" s="298" t="s">
        <v>4</v>
      </c>
      <c r="I16" s="258">
        <f>+集計表!E21</f>
        <v>0</v>
      </c>
      <c r="J16" s="640"/>
      <c r="K16" s="641"/>
    </row>
    <row r="17" spans="6:6" s="107" customFormat="1" ht="14.25" customHeight="1">
      <c r="F17" s="3"/>
    </row>
    <row r="18" spans="6:6" ht="15.75" customHeight="1"/>
  </sheetData>
  <sheetProtection password="C7DC" sheet="1" objects="1" scenarios="1"/>
  <mergeCells count="14">
    <mergeCell ref="A11:B11"/>
    <mergeCell ref="A12:B12"/>
    <mergeCell ref="A13:B13"/>
    <mergeCell ref="J3:K3"/>
    <mergeCell ref="J15:K16"/>
    <mergeCell ref="D15:E16"/>
    <mergeCell ref="G14:H14"/>
    <mergeCell ref="A14:B14"/>
    <mergeCell ref="A10:B10"/>
    <mergeCell ref="A2:C2"/>
    <mergeCell ref="A3:C3"/>
    <mergeCell ref="G2:I2"/>
    <mergeCell ref="G3:I3"/>
    <mergeCell ref="D3:E3"/>
  </mergeCells>
  <phoneticPr fontId="3"/>
  <pageMargins left="0.24" right="0.19" top="0.44" bottom="0.54" header="0.21" footer="0.54"/>
  <pageSetup paperSize="9" orientation="portrait" verticalDpi="36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AT107"/>
  <sheetViews>
    <sheetView showGridLines="0" tabSelected="1" defaultGridColor="0" topLeftCell="B1" colorId="8" workbookViewId="0">
      <selection activeCell="AK4" sqref="AK4:AN4"/>
    </sheetView>
  </sheetViews>
  <sheetFormatPr defaultRowHeight="13.5"/>
  <cols>
    <col min="1" max="1" width="0.75" style="145" hidden="1" customWidth="1"/>
    <col min="2" max="2" width="4.125" style="20" customWidth="1"/>
    <col min="3" max="3" width="4" style="20" customWidth="1"/>
    <col min="4" max="4" width="4.125" style="352" customWidth="1"/>
    <col min="5" max="5" width="4" style="20" customWidth="1"/>
    <col min="6" max="6" width="3.375" style="20" hidden="1" customWidth="1"/>
    <col min="7" max="7" width="4.75" style="20" hidden="1" customWidth="1"/>
    <col min="8" max="8" width="3.5" style="68" hidden="1" customWidth="1"/>
    <col min="9" max="10" width="2.875" style="20" hidden="1" customWidth="1"/>
    <col min="11" max="11" width="6.75" style="20" hidden="1" customWidth="1"/>
    <col min="12" max="12" width="3.875" style="20" customWidth="1"/>
    <col min="13" max="13" width="5.75" style="20" hidden="1" customWidth="1"/>
    <col min="14" max="14" width="3" style="20" hidden="1" customWidth="1"/>
    <col min="15" max="20" width="3.5" style="20" hidden="1" customWidth="1"/>
    <col min="21" max="21" width="0.75" style="20" customWidth="1"/>
    <col min="22" max="22" width="3.625" style="20" customWidth="1"/>
    <col min="23" max="23" width="12.75" style="20" customWidth="1"/>
    <col min="24" max="24" width="8.125" style="20" customWidth="1"/>
    <col min="25" max="25" width="3.625" style="20" customWidth="1"/>
    <col min="26" max="26" width="3.625" style="47" hidden="1" customWidth="1"/>
    <col min="27" max="27" width="3.625" style="146" hidden="1" customWidth="1"/>
    <col min="28" max="28" width="3.25" style="146" customWidth="1"/>
    <col min="29" max="29" width="3.625" style="146" customWidth="1"/>
    <col min="30" max="30" width="6.125" style="146" hidden="1" customWidth="1"/>
    <col min="31" max="31" width="3.375" style="146" hidden="1" customWidth="1"/>
    <col min="32" max="32" width="2.375" style="146" hidden="1" customWidth="1"/>
    <col min="33" max="34" width="6.75" style="20" customWidth="1"/>
    <col min="35" max="35" width="3.625" style="20" customWidth="1"/>
    <col min="36" max="36" width="3" style="20" customWidth="1"/>
    <col min="37" max="37" width="7" style="20" customWidth="1"/>
    <col min="38" max="38" width="5.875" style="20" hidden="1" customWidth="1"/>
    <col min="39" max="39" width="12.875" style="47" customWidth="1"/>
    <col min="40" max="40" width="8.875" style="20" customWidth="1"/>
    <col min="41" max="41" width="8.125" style="20" customWidth="1"/>
    <col min="42" max="42" width="12.75" style="20" customWidth="1"/>
    <col min="43" max="16384" width="9" style="20"/>
  </cols>
  <sheetData>
    <row r="1" spans="2:46" ht="4.5" customHeight="1"/>
    <row r="2" spans="2:46" ht="21" customHeight="1">
      <c r="B2" s="663" t="s">
        <v>172</v>
      </c>
      <c r="C2" s="663"/>
      <c r="D2" s="663"/>
      <c r="E2" s="663"/>
      <c r="F2" s="663"/>
      <c r="G2" s="663"/>
      <c r="H2" s="663"/>
      <c r="I2" s="663"/>
      <c r="J2" s="663"/>
      <c r="K2" s="663"/>
      <c r="L2" s="663"/>
      <c r="M2" s="663"/>
      <c r="N2" s="663"/>
      <c r="O2" s="663"/>
      <c r="P2" s="663"/>
      <c r="Q2" s="663"/>
      <c r="R2" s="663"/>
      <c r="S2" s="663"/>
      <c r="T2" s="663"/>
      <c r="U2" s="663"/>
      <c r="V2" s="663"/>
      <c r="W2" s="663"/>
      <c r="X2" s="663"/>
      <c r="Y2" s="663"/>
      <c r="Z2" s="663"/>
      <c r="AA2" s="663"/>
      <c r="AB2" s="663"/>
      <c r="AC2" s="663"/>
      <c r="AD2" s="663"/>
      <c r="AE2" s="663"/>
      <c r="AF2" s="663"/>
      <c r="AG2" s="663"/>
      <c r="AH2" s="663"/>
      <c r="AI2" s="663"/>
      <c r="AJ2" s="663"/>
      <c r="AK2" s="663"/>
      <c r="AL2" s="663"/>
      <c r="AM2" s="663"/>
      <c r="AN2" s="189"/>
      <c r="AO2" s="189"/>
      <c r="AP2" s="189" t="s">
        <v>236</v>
      </c>
      <c r="AQ2" s="147"/>
      <c r="AR2" s="571" t="s">
        <v>237</v>
      </c>
      <c r="AS2" s="189"/>
      <c r="AT2" s="189"/>
    </row>
    <row r="3" spans="2:46" ht="6" customHeight="1">
      <c r="B3" s="154" t="s">
        <v>76</v>
      </c>
      <c r="L3" s="47"/>
      <c r="V3" s="148"/>
      <c r="AO3" s="154" t="s">
        <v>76</v>
      </c>
    </row>
    <row r="4" spans="2:46" ht="19.5" customHeight="1" thickBot="1">
      <c r="B4" s="669" t="s">
        <v>110</v>
      </c>
      <c r="C4" s="670"/>
      <c r="D4" s="671">
        <v>25</v>
      </c>
      <c r="E4" s="671"/>
      <c r="F4" s="364"/>
      <c r="G4" s="364"/>
      <c r="H4" s="364"/>
      <c r="I4" s="364"/>
      <c r="J4" s="364"/>
      <c r="K4" s="365"/>
      <c r="M4" s="327"/>
      <c r="N4" s="327"/>
      <c r="O4" s="664">
        <f>+W4</f>
        <v>2012</v>
      </c>
      <c r="P4" s="665"/>
      <c r="Q4" s="659">
        <f>+W5</f>
        <v>4</v>
      </c>
      <c r="R4" s="660"/>
      <c r="S4" s="328"/>
      <c r="T4" s="328"/>
      <c r="U4" s="351"/>
      <c r="V4" s="391" t="s">
        <v>32</v>
      </c>
      <c r="W4" s="390">
        <v>2012</v>
      </c>
      <c r="X4" s="382" t="s">
        <v>20</v>
      </c>
      <c r="Z4" s="150"/>
      <c r="AA4" s="150"/>
      <c r="AB4" s="150"/>
      <c r="AC4" s="150"/>
      <c r="AD4" s="192"/>
      <c r="AE4" s="329"/>
      <c r="AF4" s="378"/>
      <c r="AK4" s="666" t="s">
        <v>155</v>
      </c>
      <c r="AL4" s="667"/>
      <c r="AM4" s="667"/>
      <c r="AN4" s="668"/>
      <c r="AO4" s="150"/>
      <c r="AP4" s="150"/>
    </row>
    <row r="5" spans="2:46" ht="18.75" customHeight="1" thickTop="1" thickBot="1">
      <c r="B5" s="355"/>
      <c r="C5" s="353" t="s">
        <v>159</v>
      </c>
      <c r="D5" s="672" t="s">
        <v>160</v>
      </c>
      <c r="E5" s="672"/>
      <c r="F5" s="673"/>
      <c r="G5" s="673"/>
      <c r="H5" s="673"/>
      <c r="I5" s="673"/>
      <c r="J5" s="673"/>
      <c r="K5" s="673"/>
      <c r="L5" s="674"/>
      <c r="M5" s="327"/>
      <c r="N5" s="327"/>
      <c r="O5" s="359"/>
      <c r="P5" s="359"/>
      <c r="Q5" s="360"/>
      <c r="R5" s="360"/>
      <c r="S5" s="328"/>
      <c r="T5" s="328"/>
      <c r="U5" s="356"/>
      <c r="V5" s="149"/>
      <c r="W5" s="434">
        <v>4</v>
      </c>
      <c r="X5" s="383" t="s">
        <v>144</v>
      </c>
      <c r="Z5" s="431"/>
      <c r="AA5" s="20"/>
      <c r="AB5" s="20"/>
      <c r="AC5" s="20"/>
      <c r="AD5" s="20"/>
      <c r="AE5" s="20"/>
      <c r="AF5" s="20"/>
      <c r="AH5" s="230"/>
      <c r="AI5" s="230"/>
      <c r="AJ5" s="381"/>
      <c r="AK5" s="230"/>
      <c r="AL5" s="230"/>
      <c r="AM5" s="20"/>
      <c r="AP5" s="150"/>
    </row>
    <row r="6" spans="2:46" ht="18" customHeight="1" thickTop="1" thickBot="1">
      <c r="C6" s="353" t="s">
        <v>15</v>
      </c>
      <c r="D6" s="675"/>
      <c r="E6" s="675"/>
      <c r="F6" s="675"/>
      <c r="G6" s="675"/>
      <c r="H6" s="675"/>
      <c r="I6" s="675"/>
      <c r="J6" s="675"/>
      <c r="K6" s="675"/>
      <c r="L6" s="676"/>
      <c r="M6" s="230"/>
      <c r="N6" s="230"/>
      <c r="O6" s="150"/>
      <c r="P6" s="150"/>
      <c r="Q6" s="150"/>
      <c r="R6" s="150"/>
      <c r="S6" s="150"/>
      <c r="T6" s="150"/>
      <c r="U6" s="150"/>
      <c r="V6" s="149"/>
      <c r="AA6" s="20"/>
      <c r="AB6" s="20"/>
      <c r="AC6" s="20"/>
      <c r="AD6" s="20"/>
      <c r="AE6" s="20"/>
      <c r="AF6" s="20"/>
      <c r="AH6" s="230"/>
      <c r="AI6" s="230"/>
      <c r="AJ6" s="435"/>
      <c r="AK6" s="435" t="s">
        <v>77</v>
      </c>
      <c r="AL6" s="398">
        <f>INT(AN6)/24+(AN6-INT(AN6))*100/60/24</f>
        <v>0.70833333333333304</v>
      </c>
      <c r="AM6" s="436"/>
      <c r="AN6" s="415">
        <v>17</v>
      </c>
      <c r="AO6" s="150"/>
      <c r="AP6" s="150"/>
      <c r="AQ6" s="150"/>
    </row>
    <row r="7" spans="2:46" ht="12.75" customHeight="1" thickTop="1">
      <c r="B7" s="374" t="s">
        <v>14</v>
      </c>
      <c r="C7" s="374" t="s">
        <v>15</v>
      </c>
      <c r="D7" s="384" t="s">
        <v>16</v>
      </c>
      <c r="E7" s="385" t="s">
        <v>156</v>
      </c>
      <c r="F7" s="386"/>
      <c r="G7" s="387" t="s">
        <v>156</v>
      </c>
      <c r="H7" s="388" t="s">
        <v>171</v>
      </c>
      <c r="I7" s="384"/>
      <c r="J7" s="384"/>
      <c r="K7" s="384" t="s">
        <v>157</v>
      </c>
      <c r="L7" s="389" t="s">
        <v>158</v>
      </c>
      <c r="M7" s="301"/>
      <c r="N7" s="152"/>
      <c r="O7" s="335">
        <v>5</v>
      </c>
      <c r="P7" s="335">
        <v>10</v>
      </c>
      <c r="Q7" s="335">
        <v>15</v>
      </c>
      <c r="R7" s="336">
        <v>20</v>
      </c>
      <c r="S7" s="337">
        <v>25</v>
      </c>
      <c r="T7" s="338">
        <v>31</v>
      </c>
      <c r="U7" s="150"/>
      <c r="V7" s="151"/>
      <c r="Y7" s="47"/>
      <c r="AH7" s="150"/>
      <c r="AI7" s="150"/>
      <c r="AJ7" s="150"/>
      <c r="AK7" s="150"/>
      <c r="AL7" s="150"/>
      <c r="AM7" s="20"/>
      <c r="AR7" s="150"/>
      <c r="AS7" s="150"/>
      <c r="AT7" s="150"/>
    </row>
    <row r="8" spans="2:46" ht="14.25" customHeight="1" thickBot="1">
      <c r="B8" s="417">
        <f t="shared" ref="B8:B38" si="0">IF($D$4=31,$W$5,0)+IF($D$4=25,IF(C8&gt;25,+IF($W$5=1,12,$W$5-1),$W$5))+IF($D$4=20,+IF(C8&gt;20,+IF($W$5=1,12,$W$5-1),$W$5))+IF($D$4=15,+IF(C8&gt;15,+IF($W$5=1,12,$W$5-1),$W$5))+IF($D$4=10,+IF(C8&gt;10,+IF($W$5=1,12,$W$5-1),$W$5))+IF($D$4=5,+IF(C8&gt;5,+IF($W$5=1,12,$W$5-1),$W$5))</f>
        <v>3</v>
      </c>
      <c r="C8" s="418">
        <f t="shared" ref="C8:C38" si="1">IF($D$4=20,R8,0)+IF($D$4=25,S8,0)+IF($D$4=31,T8,0)+IF($D$4=5,O8,0)+IF($D$4=10,P8,0)+IF($D$4=15,Q8,0)</f>
        <v>26</v>
      </c>
      <c r="D8" s="419" t="str">
        <f t="shared" ref="D8:D38" si="2">MID("日月火水木金土",WEEKDAY(DATE(IF(B8&gt;$B$38,$W$4-1,$W$4),B8,C8),1),1)</f>
        <v>月</v>
      </c>
      <c r="E8" s="420">
        <f>+G8</f>
        <v>0</v>
      </c>
      <c r="F8" s="194"/>
      <c r="G8" s="421">
        <f t="shared" ref="G8:G38" si="3">IF($C$5="休日設定自由",0,IF(M8=FALSE,I8,J8))</f>
        <v>0</v>
      </c>
      <c r="H8" s="113">
        <f>IF(M8=TRUE,"Q",0)</f>
        <v>0</v>
      </c>
      <c r="I8" s="422">
        <f t="shared" ref="I8:I38" si="4">IF(K8=TRUE,0,"Q")</f>
        <v>0</v>
      </c>
      <c r="J8" s="423" t="str">
        <f>+IF(I8=0,"Q",0)</f>
        <v>Q</v>
      </c>
      <c r="K8" s="424" t="b">
        <f t="shared" ref="K8:K38" si="5">IF($C$5=D8,"q",0)=IF($C$6=D8,"q",0)</f>
        <v>1</v>
      </c>
      <c r="L8" s="350"/>
      <c r="M8" s="20" t="b">
        <v>0</v>
      </c>
      <c r="O8" s="20">
        <v>6</v>
      </c>
      <c r="P8" s="20">
        <v>11</v>
      </c>
      <c r="Q8" s="20">
        <v>16</v>
      </c>
      <c r="R8" s="339">
        <v>21</v>
      </c>
      <c r="S8" s="340">
        <v>26</v>
      </c>
      <c r="T8" s="340">
        <v>1</v>
      </c>
      <c r="V8" s="193"/>
      <c r="X8" s="190"/>
      <c r="Y8" s="190"/>
      <c r="AA8" s="47"/>
      <c r="AB8" s="47"/>
      <c r="AC8" s="47"/>
      <c r="AD8" s="47"/>
      <c r="AE8" s="47"/>
      <c r="AF8" s="47"/>
      <c r="AH8" s="150"/>
      <c r="AI8" s="150"/>
      <c r="AJ8" s="150"/>
      <c r="AK8" s="150"/>
      <c r="AL8" s="150"/>
      <c r="AM8" s="150"/>
      <c r="AN8" s="656">
        <f ca="1">TODAY()</f>
        <v>40152</v>
      </c>
      <c r="AO8" s="656"/>
    </row>
    <row r="9" spans="2:46" ht="14.25" customHeight="1" thickTop="1">
      <c r="B9" s="417">
        <f t="shared" si="0"/>
        <v>3</v>
      </c>
      <c r="C9" s="418">
        <f t="shared" si="1"/>
        <v>27</v>
      </c>
      <c r="D9" s="419" t="str">
        <f t="shared" si="2"/>
        <v>火</v>
      </c>
      <c r="E9" s="420">
        <f t="shared" ref="E9:E38" si="6">+G9</f>
        <v>0</v>
      </c>
      <c r="F9" s="194"/>
      <c r="G9" s="421">
        <f t="shared" si="3"/>
        <v>0</v>
      </c>
      <c r="H9" s="113">
        <f t="shared" ref="H9:H38" si="7">IF(M9=TRUE,"Q",0)</f>
        <v>0</v>
      </c>
      <c r="I9" s="422">
        <f t="shared" si="4"/>
        <v>0</v>
      </c>
      <c r="J9" s="423" t="str">
        <f t="shared" ref="J9:J38" si="8">+IF(I9=0,"Q",0)</f>
        <v>Q</v>
      </c>
      <c r="K9" s="424" t="b">
        <f t="shared" si="5"/>
        <v>1</v>
      </c>
      <c r="L9" s="350"/>
      <c r="M9" s="20" t="b">
        <v>0</v>
      </c>
      <c r="N9" s="230"/>
      <c r="O9" s="20">
        <v>7</v>
      </c>
      <c r="P9" s="20">
        <v>12</v>
      </c>
      <c r="Q9" s="20">
        <v>17</v>
      </c>
      <c r="R9" s="19">
        <v>22</v>
      </c>
      <c r="S9" s="236">
        <v>27</v>
      </c>
      <c r="T9" s="236">
        <v>2</v>
      </c>
      <c r="U9" s="230"/>
      <c r="V9" s="681" t="s">
        <v>146</v>
      </c>
      <c r="W9" s="682"/>
      <c r="X9" s="368" t="s">
        <v>80</v>
      </c>
      <c r="Y9" s="374" t="s">
        <v>169</v>
      </c>
      <c r="Z9" s="412" t="s">
        <v>168</v>
      </c>
      <c r="AA9" s="369" t="s">
        <v>166</v>
      </c>
      <c r="AB9" s="409" t="s">
        <v>170</v>
      </c>
      <c r="AC9" s="376" t="s">
        <v>129</v>
      </c>
      <c r="AD9" s="370"/>
      <c r="AE9" s="371"/>
      <c r="AG9" s="377" t="s">
        <v>21</v>
      </c>
      <c r="AH9" s="372" t="s">
        <v>78</v>
      </c>
      <c r="AI9" s="677" t="s">
        <v>79</v>
      </c>
      <c r="AJ9" s="678"/>
      <c r="AK9" s="373" t="s">
        <v>137</v>
      </c>
      <c r="AL9" s="395"/>
      <c r="AM9" s="432" t="s">
        <v>81</v>
      </c>
      <c r="AN9" s="368" t="s">
        <v>238</v>
      </c>
      <c r="AO9" s="568" t="s">
        <v>235</v>
      </c>
      <c r="AP9" s="375" t="s">
        <v>89</v>
      </c>
      <c r="AQ9" s="169"/>
      <c r="AR9" s="169"/>
      <c r="AS9" s="169"/>
      <c r="AT9" s="169"/>
    </row>
    <row r="10" spans="2:46" ht="14.25" customHeight="1">
      <c r="B10" s="417">
        <f t="shared" si="0"/>
        <v>3</v>
      </c>
      <c r="C10" s="418">
        <f t="shared" si="1"/>
        <v>28</v>
      </c>
      <c r="D10" s="419" t="str">
        <f t="shared" si="2"/>
        <v>水</v>
      </c>
      <c r="E10" s="420">
        <f t="shared" si="6"/>
        <v>0</v>
      </c>
      <c r="F10" s="194"/>
      <c r="G10" s="421">
        <f t="shared" si="3"/>
        <v>0</v>
      </c>
      <c r="H10" s="113">
        <f t="shared" si="7"/>
        <v>0</v>
      </c>
      <c r="I10" s="422">
        <f t="shared" si="4"/>
        <v>0</v>
      </c>
      <c r="J10" s="423" t="str">
        <f t="shared" si="8"/>
        <v>Q</v>
      </c>
      <c r="K10" s="424" t="b">
        <f t="shared" si="5"/>
        <v>1</v>
      </c>
      <c r="L10" s="350"/>
      <c r="M10" s="20" t="b">
        <v>0</v>
      </c>
      <c r="N10" s="230"/>
      <c r="O10" s="20">
        <v>8</v>
      </c>
      <c r="P10" s="20">
        <v>13</v>
      </c>
      <c r="Q10" s="20">
        <v>18</v>
      </c>
      <c r="R10" s="19">
        <v>23</v>
      </c>
      <c r="S10" s="236">
        <v>28</v>
      </c>
      <c r="T10" s="236">
        <v>3</v>
      </c>
      <c r="U10" s="230"/>
      <c r="V10" s="237" t="s">
        <v>24</v>
      </c>
      <c r="W10" s="358" t="s">
        <v>145</v>
      </c>
      <c r="X10" s="357"/>
      <c r="Y10" s="425">
        <f ca="1">IF(X10=0,0,(DATEDIF(X10,NOW(),"Y")))</f>
        <v>0</v>
      </c>
      <c r="Z10" s="413"/>
      <c r="AA10" s="414"/>
      <c r="AB10" s="380"/>
      <c r="AC10" s="367"/>
      <c r="AD10" s="20" t="b">
        <v>0</v>
      </c>
      <c r="AE10" s="426">
        <f>IF(AD10=TRUE,1,0)</f>
        <v>0</v>
      </c>
      <c r="AG10" s="279">
        <v>600</v>
      </c>
      <c r="AH10" s="280">
        <v>700</v>
      </c>
      <c r="AI10" s="657">
        <v>800</v>
      </c>
      <c r="AJ10" s="658"/>
      <c r="AK10" s="281">
        <v>900</v>
      </c>
      <c r="AL10" s="396"/>
      <c r="AM10" s="322"/>
      <c r="AN10" s="569">
        <v>36440</v>
      </c>
      <c r="AO10" s="570" t="str">
        <f ca="1">IF(AN10&gt;0,DATEDIF(AN10,TODAY(),"Y")&amp;"年"&amp;DATEDIF(AN10,TODAY(),"YM")&amp;"ヶ月",0)</f>
        <v>10年1ヶ月</v>
      </c>
      <c r="AP10" s="433"/>
      <c r="AQ10" s="168"/>
      <c r="AR10" s="168"/>
      <c r="AS10" s="168"/>
      <c r="AT10" s="168"/>
    </row>
    <row r="11" spans="2:46" ht="14.25" customHeight="1">
      <c r="B11" s="417">
        <f t="shared" si="0"/>
        <v>3</v>
      </c>
      <c r="C11" s="418">
        <f t="shared" si="1"/>
        <v>29</v>
      </c>
      <c r="D11" s="419" t="str">
        <f t="shared" si="2"/>
        <v>木</v>
      </c>
      <c r="E11" s="420">
        <f t="shared" si="6"/>
        <v>0</v>
      </c>
      <c r="F11" s="194"/>
      <c r="G11" s="421">
        <f t="shared" si="3"/>
        <v>0</v>
      </c>
      <c r="H11" s="113">
        <f t="shared" si="7"/>
        <v>0</v>
      </c>
      <c r="I11" s="422">
        <f t="shared" si="4"/>
        <v>0</v>
      </c>
      <c r="J11" s="423" t="str">
        <f t="shared" si="8"/>
        <v>Q</v>
      </c>
      <c r="K11" s="424" t="b">
        <f t="shared" si="5"/>
        <v>1</v>
      </c>
      <c r="L11" s="350"/>
      <c r="M11" s="20" t="b">
        <v>0</v>
      </c>
      <c r="O11" s="20">
        <v>9</v>
      </c>
      <c r="P11" s="20">
        <v>14</v>
      </c>
      <c r="Q11" s="20">
        <v>19</v>
      </c>
      <c r="R11" s="19">
        <v>24</v>
      </c>
      <c r="S11" s="236">
        <v>29</v>
      </c>
      <c r="T11" s="236">
        <v>4</v>
      </c>
      <c r="V11" s="237" t="s">
        <v>25</v>
      </c>
      <c r="W11" s="358" t="s">
        <v>125</v>
      </c>
      <c r="X11" s="357"/>
      <c r="Y11" s="425">
        <f ca="1">IF(X11=0,0,(DATEDIF(X11,NOW(),"Y")))</f>
        <v>0</v>
      </c>
      <c r="Z11" s="413"/>
      <c r="AA11" s="414"/>
      <c r="AB11" s="380"/>
      <c r="AC11" s="367"/>
      <c r="AD11" s="20" t="b">
        <v>0</v>
      </c>
      <c r="AE11" s="426">
        <f>IF(AD11=TRUE,1,0)</f>
        <v>0</v>
      </c>
      <c r="AG11" s="279"/>
      <c r="AH11" s="280"/>
      <c r="AI11" s="657"/>
      <c r="AJ11" s="658"/>
      <c r="AK11" s="281"/>
      <c r="AL11" s="396"/>
      <c r="AM11" s="323"/>
      <c r="AN11" s="569"/>
      <c r="AO11" s="570">
        <f ca="1">IF(AN11&gt;0,DATEDIF(AN11,TODAY(),"Y")&amp;"年"&amp;DATEDIF(AN11,TODAY(),"YM")&amp;"ヶ月",0)</f>
        <v>0</v>
      </c>
      <c r="AP11" s="153"/>
      <c r="AQ11" s="168"/>
      <c r="AR11" s="168"/>
      <c r="AS11" s="168"/>
      <c r="AT11" s="168"/>
    </row>
    <row r="12" spans="2:46" ht="14.25" customHeight="1">
      <c r="B12" s="417">
        <f t="shared" si="0"/>
        <v>3</v>
      </c>
      <c r="C12" s="418">
        <f t="shared" si="1"/>
        <v>30</v>
      </c>
      <c r="D12" s="419" t="str">
        <f t="shared" si="2"/>
        <v>金</v>
      </c>
      <c r="E12" s="420">
        <f t="shared" si="6"/>
        <v>0</v>
      </c>
      <c r="F12" s="194"/>
      <c r="G12" s="421">
        <f t="shared" si="3"/>
        <v>0</v>
      </c>
      <c r="H12" s="113">
        <f t="shared" si="7"/>
        <v>0</v>
      </c>
      <c r="I12" s="422">
        <f t="shared" si="4"/>
        <v>0</v>
      </c>
      <c r="J12" s="423" t="str">
        <f t="shared" si="8"/>
        <v>Q</v>
      </c>
      <c r="K12" s="424" t="b">
        <f t="shared" si="5"/>
        <v>1</v>
      </c>
      <c r="L12" s="350"/>
      <c r="M12" s="20" t="b">
        <v>0</v>
      </c>
      <c r="O12" s="20">
        <v>10</v>
      </c>
      <c r="P12" s="20">
        <v>15</v>
      </c>
      <c r="Q12" s="20">
        <v>20</v>
      </c>
      <c r="R12" s="19">
        <v>25</v>
      </c>
      <c r="S12" s="236">
        <v>30</v>
      </c>
      <c r="T12" s="236">
        <v>5</v>
      </c>
      <c r="V12" s="149"/>
      <c r="Z12" s="361"/>
      <c r="AA12" s="343"/>
      <c r="AB12" s="343"/>
      <c r="AN12" s="47"/>
      <c r="AO12" s="47"/>
      <c r="AP12" s="47"/>
      <c r="AQ12" s="47"/>
      <c r="AR12" s="47"/>
      <c r="AS12" s="47"/>
      <c r="AT12" s="47"/>
    </row>
    <row r="13" spans="2:46" ht="14.25" customHeight="1" thickBot="1">
      <c r="B13" s="417">
        <f t="shared" si="0"/>
        <v>3</v>
      </c>
      <c r="C13" s="418">
        <f t="shared" si="1"/>
        <v>31</v>
      </c>
      <c r="D13" s="419" t="str">
        <f t="shared" si="2"/>
        <v>土</v>
      </c>
      <c r="E13" s="420" t="str">
        <f t="shared" si="6"/>
        <v>Q</v>
      </c>
      <c r="F13" s="194"/>
      <c r="G13" s="421" t="str">
        <f t="shared" si="3"/>
        <v>Q</v>
      </c>
      <c r="H13" s="113">
        <f t="shared" si="7"/>
        <v>0</v>
      </c>
      <c r="I13" s="422" t="str">
        <f t="shared" si="4"/>
        <v>Q</v>
      </c>
      <c r="J13" s="423">
        <f t="shared" si="8"/>
        <v>0</v>
      </c>
      <c r="K13" s="424" t="b">
        <f t="shared" si="5"/>
        <v>0</v>
      </c>
      <c r="L13" s="350"/>
      <c r="M13" s="20" t="b">
        <v>0</v>
      </c>
      <c r="O13" s="20">
        <v>11</v>
      </c>
      <c r="P13" s="20">
        <v>16</v>
      </c>
      <c r="Q13" s="20">
        <v>21</v>
      </c>
      <c r="R13" s="19">
        <v>26</v>
      </c>
      <c r="S13" s="236">
        <v>31</v>
      </c>
      <c r="T13" s="236">
        <v>6</v>
      </c>
      <c r="V13" s="149"/>
      <c r="W13" s="230"/>
      <c r="Z13" s="361"/>
      <c r="AA13" s="343"/>
      <c r="AB13" s="343"/>
      <c r="AN13" s="47"/>
      <c r="AO13" s="47"/>
      <c r="AP13" s="47"/>
      <c r="AQ13" s="47"/>
      <c r="AR13" s="47"/>
      <c r="AS13" s="47"/>
      <c r="AT13" s="47"/>
    </row>
    <row r="14" spans="2:46" ht="14.25" customHeight="1">
      <c r="B14" s="417">
        <f t="shared" si="0"/>
        <v>4</v>
      </c>
      <c r="C14" s="418">
        <f t="shared" si="1"/>
        <v>1</v>
      </c>
      <c r="D14" s="614" t="str">
        <f t="shared" si="2"/>
        <v>日</v>
      </c>
      <c r="E14" s="420" t="str">
        <f t="shared" si="6"/>
        <v>Q</v>
      </c>
      <c r="F14" s="194"/>
      <c r="G14" s="421" t="str">
        <f t="shared" si="3"/>
        <v>Q</v>
      </c>
      <c r="H14" s="113">
        <f t="shared" si="7"/>
        <v>0</v>
      </c>
      <c r="I14" s="422" t="str">
        <f t="shared" si="4"/>
        <v>Q</v>
      </c>
      <c r="J14" s="423">
        <f t="shared" si="8"/>
        <v>0</v>
      </c>
      <c r="K14" s="424" t="b">
        <f t="shared" si="5"/>
        <v>0</v>
      </c>
      <c r="L14" s="350"/>
      <c r="M14" s="20" t="b">
        <v>0</v>
      </c>
      <c r="O14" s="20">
        <v>12</v>
      </c>
      <c r="P14" s="20">
        <v>17</v>
      </c>
      <c r="Q14" s="20">
        <v>22</v>
      </c>
      <c r="R14" s="19">
        <v>27</v>
      </c>
      <c r="S14" s="236">
        <v>1</v>
      </c>
      <c r="T14" s="236">
        <v>7</v>
      </c>
      <c r="V14" s="679" t="s">
        <v>90</v>
      </c>
      <c r="W14" s="680"/>
      <c r="X14" s="368" t="s">
        <v>80</v>
      </c>
      <c r="Y14" s="374" t="s">
        <v>169</v>
      </c>
      <c r="Z14" s="410" t="s">
        <v>168</v>
      </c>
      <c r="AA14" s="369" t="s">
        <v>166</v>
      </c>
      <c r="AB14" s="379" t="s">
        <v>170</v>
      </c>
      <c r="AC14" s="376" t="s">
        <v>129</v>
      </c>
      <c r="AD14" s="370"/>
      <c r="AE14" s="371"/>
      <c r="AF14" s="33"/>
      <c r="AG14" s="650" t="s">
        <v>111</v>
      </c>
      <c r="AH14" s="651"/>
      <c r="AI14" s="652" t="s">
        <v>81</v>
      </c>
      <c r="AJ14" s="653"/>
      <c r="AK14" s="653"/>
      <c r="AL14" s="397"/>
      <c r="AM14" s="567" t="s">
        <v>234</v>
      </c>
      <c r="AN14" s="568" t="s">
        <v>235</v>
      </c>
      <c r="AO14" s="661" t="s">
        <v>89</v>
      </c>
      <c r="AP14" s="662"/>
      <c r="AQ14" s="566"/>
      <c r="AR14" s="566"/>
      <c r="AS14" s="566"/>
      <c r="AT14" s="566"/>
    </row>
    <row r="15" spans="2:46" ht="14.25" customHeight="1">
      <c r="B15" s="417">
        <f t="shared" si="0"/>
        <v>4</v>
      </c>
      <c r="C15" s="418">
        <f t="shared" si="1"/>
        <v>2</v>
      </c>
      <c r="D15" s="419" t="str">
        <f t="shared" si="2"/>
        <v>月</v>
      </c>
      <c r="E15" s="420">
        <f t="shared" si="6"/>
        <v>0</v>
      </c>
      <c r="F15" s="194"/>
      <c r="G15" s="421">
        <f t="shared" si="3"/>
        <v>0</v>
      </c>
      <c r="H15" s="113">
        <f t="shared" si="7"/>
        <v>0</v>
      </c>
      <c r="I15" s="422">
        <f t="shared" si="4"/>
        <v>0</v>
      </c>
      <c r="J15" s="423" t="str">
        <f t="shared" si="8"/>
        <v>Q</v>
      </c>
      <c r="K15" s="424" t="b">
        <f t="shared" si="5"/>
        <v>1</v>
      </c>
      <c r="L15" s="350"/>
      <c r="M15" s="20" t="b">
        <v>0</v>
      </c>
      <c r="O15" s="20">
        <v>13</v>
      </c>
      <c r="P15" s="20">
        <v>18</v>
      </c>
      <c r="Q15" s="20">
        <v>23</v>
      </c>
      <c r="R15" s="19">
        <v>28</v>
      </c>
      <c r="S15" s="236">
        <v>2</v>
      </c>
      <c r="T15" s="236">
        <v>8</v>
      </c>
      <c r="V15" s="242" t="s">
        <v>82</v>
      </c>
      <c r="W15" s="358" t="s">
        <v>126</v>
      </c>
      <c r="X15" s="357"/>
      <c r="Y15" s="425">
        <f ca="1">IF(X15=0,0,(DATEDIF(X15,NOW(),"Y")))</f>
        <v>0</v>
      </c>
      <c r="Z15" s="413"/>
      <c r="AA15" s="430" t="s">
        <v>185</v>
      </c>
      <c r="AB15" s="380"/>
      <c r="AC15" s="367"/>
      <c r="AD15" s="20" t="b">
        <v>0</v>
      </c>
      <c r="AE15" s="426">
        <f>IF(AD15=TRUE,1,0)</f>
        <v>0</v>
      </c>
      <c r="AG15" s="648"/>
      <c r="AH15" s="649"/>
      <c r="AI15" s="654"/>
      <c r="AJ15" s="655"/>
      <c r="AK15" s="655"/>
      <c r="AL15" s="169"/>
      <c r="AM15" s="569"/>
      <c r="AN15" s="570">
        <f ca="1">IF(AM15&gt;0,DATEDIF(AM15,TODAY(),"Y")&amp;"年"&amp;DATEDIF(AM15,TODAY(),"YM")&amp;"ヶ月",0)</f>
        <v>0</v>
      </c>
      <c r="AO15" s="168"/>
      <c r="AP15" s="168"/>
      <c r="AQ15" s="168"/>
      <c r="AR15" s="168"/>
      <c r="AS15" s="168"/>
      <c r="AT15" s="168"/>
    </row>
    <row r="16" spans="2:46" ht="14.25" customHeight="1">
      <c r="B16" s="417">
        <f t="shared" si="0"/>
        <v>4</v>
      </c>
      <c r="C16" s="418">
        <f t="shared" si="1"/>
        <v>3</v>
      </c>
      <c r="D16" s="419" t="str">
        <f t="shared" si="2"/>
        <v>火</v>
      </c>
      <c r="E16" s="420">
        <f t="shared" si="6"/>
        <v>0</v>
      </c>
      <c r="F16" s="194"/>
      <c r="G16" s="421">
        <f t="shared" si="3"/>
        <v>0</v>
      </c>
      <c r="H16" s="113">
        <f t="shared" si="7"/>
        <v>0</v>
      </c>
      <c r="I16" s="422">
        <f t="shared" si="4"/>
        <v>0</v>
      </c>
      <c r="J16" s="423" t="str">
        <f t="shared" si="8"/>
        <v>Q</v>
      </c>
      <c r="K16" s="424" t="b">
        <f t="shared" si="5"/>
        <v>1</v>
      </c>
      <c r="L16" s="350"/>
      <c r="M16" s="20" t="b">
        <v>0</v>
      </c>
      <c r="O16" s="20">
        <v>14</v>
      </c>
      <c r="P16" s="20">
        <v>19</v>
      </c>
      <c r="Q16" s="20">
        <v>24</v>
      </c>
      <c r="R16" s="19">
        <v>29</v>
      </c>
      <c r="S16" s="236">
        <v>3</v>
      </c>
      <c r="T16" s="236">
        <v>9</v>
      </c>
      <c r="V16" s="242" t="s">
        <v>83</v>
      </c>
      <c r="W16" s="358" t="s">
        <v>127</v>
      </c>
      <c r="X16" s="357"/>
      <c r="Y16" s="425">
        <f ca="1">IF(X16=0,0,(DATEDIF(X16,NOW(),"Y")))</f>
        <v>0</v>
      </c>
      <c r="Z16" s="413"/>
      <c r="AA16" s="430" t="s">
        <v>185</v>
      </c>
      <c r="AB16" s="380"/>
      <c r="AC16" s="367"/>
      <c r="AD16" s="20" t="b">
        <v>0</v>
      </c>
      <c r="AE16" s="426">
        <f>IF(AD16=TRUE,1,0)</f>
        <v>0</v>
      </c>
      <c r="AG16" s="648"/>
      <c r="AH16" s="649"/>
      <c r="AI16" s="654"/>
      <c r="AJ16" s="655"/>
      <c r="AK16" s="655"/>
      <c r="AL16" s="169"/>
      <c r="AM16" s="569"/>
      <c r="AN16" s="570">
        <f ca="1">IF(AM16&gt;0,DATEDIF(AM16,TODAY(),"Y")&amp;"年"&amp;DATEDIF(AM16,TODAY(),"YM")&amp;"ヶ月",0)</f>
        <v>0</v>
      </c>
      <c r="AO16" s="168"/>
      <c r="AP16" s="168"/>
      <c r="AQ16" s="168"/>
      <c r="AR16" s="168"/>
      <c r="AS16" s="168"/>
      <c r="AT16" s="168"/>
    </row>
    <row r="17" spans="2:28" ht="14.25" customHeight="1">
      <c r="B17" s="417">
        <f t="shared" si="0"/>
        <v>4</v>
      </c>
      <c r="C17" s="418">
        <f t="shared" si="1"/>
        <v>4</v>
      </c>
      <c r="D17" s="419" t="str">
        <f t="shared" si="2"/>
        <v>水</v>
      </c>
      <c r="E17" s="420">
        <f t="shared" si="6"/>
        <v>0</v>
      </c>
      <c r="F17" s="194"/>
      <c r="G17" s="421">
        <f t="shared" si="3"/>
        <v>0</v>
      </c>
      <c r="H17" s="113">
        <f t="shared" si="7"/>
        <v>0</v>
      </c>
      <c r="I17" s="422">
        <f t="shared" si="4"/>
        <v>0</v>
      </c>
      <c r="J17" s="423" t="str">
        <f t="shared" si="8"/>
        <v>Q</v>
      </c>
      <c r="K17" s="424" t="b">
        <f t="shared" si="5"/>
        <v>1</v>
      </c>
      <c r="L17" s="350"/>
      <c r="M17" s="20" t="b">
        <v>0</v>
      </c>
      <c r="O17" s="20">
        <v>15</v>
      </c>
      <c r="P17" s="20">
        <v>20</v>
      </c>
      <c r="Q17" s="20">
        <v>25</v>
      </c>
      <c r="R17" s="19">
        <v>30</v>
      </c>
      <c r="S17" s="236">
        <v>4</v>
      </c>
      <c r="T17" s="236">
        <v>10</v>
      </c>
      <c r="W17" s="146"/>
    </row>
    <row r="18" spans="2:28" ht="14.25" customHeight="1">
      <c r="B18" s="417">
        <f t="shared" si="0"/>
        <v>4</v>
      </c>
      <c r="C18" s="418">
        <f t="shared" si="1"/>
        <v>5</v>
      </c>
      <c r="D18" s="419" t="str">
        <f t="shared" si="2"/>
        <v>木</v>
      </c>
      <c r="E18" s="420">
        <f t="shared" si="6"/>
        <v>0</v>
      </c>
      <c r="F18" s="194"/>
      <c r="G18" s="421">
        <f t="shared" si="3"/>
        <v>0</v>
      </c>
      <c r="H18" s="113">
        <f t="shared" si="7"/>
        <v>0</v>
      </c>
      <c r="I18" s="422">
        <f t="shared" si="4"/>
        <v>0</v>
      </c>
      <c r="J18" s="423" t="str">
        <f t="shared" si="8"/>
        <v>Q</v>
      </c>
      <c r="K18" s="424" t="b">
        <f t="shared" si="5"/>
        <v>1</v>
      </c>
      <c r="L18" s="350"/>
      <c r="M18" s="20" t="b">
        <v>0</v>
      </c>
      <c r="O18" s="20">
        <v>16</v>
      </c>
      <c r="P18" s="20">
        <v>21</v>
      </c>
      <c r="Q18" s="20">
        <v>26</v>
      </c>
      <c r="R18" s="19">
        <v>31</v>
      </c>
      <c r="S18" s="236">
        <v>5</v>
      </c>
      <c r="T18" s="236">
        <v>11</v>
      </c>
      <c r="AB18" s="572"/>
    </row>
    <row r="19" spans="2:28" ht="14.25" customHeight="1">
      <c r="B19" s="417">
        <f t="shared" si="0"/>
        <v>4</v>
      </c>
      <c r="C19" s="418">
        <f t="shared" si="1"/>
        <v>6</v>
      </c>
      <c r="D19" s="419" t="str">
        <f t="shared" si="2"/>
        <v>金</v>
      </c>
      <c r="E19" s="420">
        <f t="shared" si="6"/>
        <v>0</v>
      </c>
      <c r="F19" s="194"/>
      <c r="G19" s="421">
        <f t="shared" si="3"/>
        <v>0</v>
      </c>
      <c r="H19" s="113">
        <f t="shared" si="7"/>
        <v>0</v>
      </c>
      <c r="I19" s="422">
        <f t="shared" si="4"/>
        <v>0</v>
      </c>
      <c r="J19" s="423" t="str">
        <f t="shared" si="8"/>
        <v>Q</v>
      </c>
      <c r="K19" s="424" t="b">
        <f t="shared" si="5"/>
        <v>1</v>
      </c>
      <c r="L19" s="350"/>
      <c r="M19" s="20" t="b">
        <v>0</v>
      </c>
      <c r="O19" s="20">
        <v>17</v>
      </c>
      <c r="P19" s="20">
        <v>22</v>
      </c>
      <c r="Q19" s="20">
        <v>27</v>
      </c>
      <c r="R19" s="19">
        <v>1</v>
      </c>
      <c r="S19" s="236">
        <v>6</v>
      </c>
      <c r="T19" s="236">
        <v>12</v>
      </c>
    </row>
    <row r="20" spans="2:28" ht="14.25" customHeight="1">
      <c r="B20" s="417">
        <f t="shared" si="0"/>
        <v>4</v>
      </c>
      <c r="C20" s="418">
        <f t="shared" si="1"/>
        <v>7</v>
      </c>
      <c r="D20" s="419" t="str">
        <f t="shared" si="2"/>
        <v>土</v>
      </c>
      <c r="E20" s="420" t="str">
        <f t="shared" si="6"/>
        <v>Q</v>
      </c>
      <c r="F20" s="194"/>
      <c r="G20" s="421" t="str">
        <f t="shared" si="3"/>
        <v>Q</v>
      </c>
      <c r="H20" s="113">
        <f t="shared" si="7"/>
        <v>0</v>
      </c>
      <c r="I20" s="422" t="str">
        <f t="shared" si="4"/>
        <v>Q</v>
      </c>
      <c r="J20" s="423">
        <f t="shared" si="8"/>
        <v>0</v>
      </c>
      <c r="K20" s="424" t="b">
        <f t="shared" si="5"/>
        <v>0</v>
      </c>
      <c r="L20" s="350"/>
      <c r="M20" s="20" t="b">
        <v>0</v>
      </c>
      <c r="O20" s="20">
        <v>18</v>
      </c>
      <c r="P20" s="20">
        <v>23</v>
      </c>
      <c r="Q20" s="20">
        <v>28</v>
      </c>
      <c r="R20" s="19">
        <v>2</v>
      </c>
      <c r="S20" s="236">
        <v>7</v>
      </c>
      <c r="T20" s="236">
        <v>13</v>
      </c>
    </row>
    <row r="21" spans="2:28" ht="14.25" customHeight="1">
      <c r="B21" s="417">
        <f t="shared" si="0"/>
        <v>4</v>
      </c>
      <c r="C21" s="418">
        <f t="shared" si="1"/>
        <v>8</v>
      </c>
      <c r="D21" s="419" t="str">
        <f t="shared" si="2"/>
        <v>日</v>
      </c>
      <c r="E21" s="420" t="str">
        <f t="shared" si="6"/>
        <v>Q</v>
      </c>
      <c r="F21" s="194"/>
      <c r="G21" s="421" t="str">
        <f t="shared" si="3"/>
        <v>Q</v>
      </c>
      <c r="H21" s="113">
        <f t="shared" si="7"/>
        <v>0</v>
      </c>
      <c r="I21" s="422" t="str">
        <f t="shared" si="4"/>
        <v>Q</v>
      </c>
      <c r="J21" s="423">
        <f t="shared" si="8"/>
        <v>0</v>
      </c>
      <c r="K21" s="424" t="b">
        <f t="shared" si="5"/>
        <v>0</v>
      </c>
      <c r="L21" s="350"/>
      <c r="M21" s="20" t="b">
        <v>0</v>
      </c>
      <c r="O21" s="20">
        <v>19</v>
      </c>
      <c r="P21" s="20">
        <v>24</v>
      </c>
      <c r="Q21" s="20">
        <v>29</v>
      </c>
      <c r="R21" s="19">
        <v>3</v>
      </c>
      <c r="S21" s="236">
        <v>8</v>
      </c>
      <c r="T21" s="236">
        <v>14</v>
      </c>
    </row>
    <row r="22" spans="2:28" ht="14.25" customHeight="1">
      <c r="B22" s="417">
        <f t="shared" si="0"/>
        <v>4</v>
      </c>
      <c r="C22" s="418">
        <f t="shared" si="1"/>
        <v>9</v>
      </c>
      <c r="D22" s="419" t="str">
        <f t="shared" si="2"/>
        <v>月</v>
      </c>
      <c r="E22" s="420">
        <f t="shared" si="6"/>
        <v>0</v>
      </c>
      <c r="F22" s="194"/>
      <c r="G22" s="421">
        <f t="shared" si="3"/>
        <v>0</v>
      </c>
      <c r="H22" s="113">
        <f t="shared" si="7"/>
        <v>0</v>
      </c>
      <c r="I22" s="422">
        <f t="shared" si="4"/>
        <v>0</v>
      </c>
      <c r="J22" s="423" t="str">
        <f t="shared" si="8"/>
        <v>Q</v>
      </c>
      <c r="K22" s="424" t="b">
        <f t="shared" si="5"/>
        <v>1</v>
      </c>
      <c r="L22" s="350"/>
      <c r="M22" s="20" t="b">
        <v>0</v>
      </c>
      <c r="O22" s="20">
        <v>20</v>
      </c>
      <c r="P22" s="20">
        <v>25</v>
      </c>
      <c r="Q22" s="20">
        <v>30</v>
      </c>
      <c r="R22" s="19">
        <v>4</v>
      </c>
      <c r="S22" s="236">
        <v>9</v>
      </c>
      <c r="T22" s="236">
        <v>15</v>
      </c>
    </row>
    <row r="23" spans="2:28" ht="14.25" customHeight="1">
      <c r="B23" s="417">
        <f t="shared" si="0"/>
        <v>4</v>
      </c>
      <c r="C23" s="418">
        <f t="shared" si="1"/>
        <v>10</v>
      </c>
      <c r="D23" s="419" t="str">
        <f t="shared" si="2"/>
        <v>火</v>
      </c>
      <c r="E23" s="420">
        <f t="shared" si="6"/>
        <v>0</v>
      </c>
      <c r="F23" s="194"/>
      <c r="G23" s="421">
        <f t="shared" si="3"/>
        <v>0</v>
      </c>
      <c r="H23" s="113">
        <f t="shared" si="7"/>
        <v>0</v>
      </c>
      <c r="I23" s="422">
        <f t="shared" si="4"/>
        <v>0</v>
      </c>
      <c r="J23" s="423" t="str">
        <f t="shared" si="8"/>
        <v>Q</v>
      </c>
      <c r="K23" s="424" t="b">
        <f t="shared" si="5"/>
        <v>1</v>
      </c>
      <c r="L23" s="350"/>
      <c r="M23" s="20" t="b">
        <v>0</v>
      </c>
      <c r="O23" s="20">
        <v>21</v>
      </c>
      <c r="P23" s="20">
        <v>26</v>
      </c>
      <c r="Q23" s="20">
        <v>31</v>
      </c>
      <c r="R23" s="19">
        <v>5</v>
      </c>
      <c r="S23" s="236">
        <v>10</v>
      </c>
      <c r="T23" s="236">
        <v>16</v>
      </c>
    </row>
    <row r="24" spans="2:28" ht="14.25" customHeight="1">
      <c r="B24" s="417">
        <f t="shared" si="0"/>
        <v>4</v>
      </c>
      <c r="C24" s="418">
        <f t="shared" si="1"/>
        <v>11</v>
      </c>
      <c r="D24" s="419" t="str">
        <f t="shared" si="2"/>
        <v>水</v>
      </c>
      <c r="E24" s="420">
        <f t="shared" si="6"/>
        <v>0</v>
      </c>
      <c r="F24" s="194"/>
      <c r="G24" s="421">
        <f t="shared" si="3"/>
        <v>0</v>
      </c>
      <c r="H24" s="113">
        <f t="shared" si="7"/>
        <v>0</v>
      </c>
      <c r="I24" s="422">
        <f t="shared" si="4"/>
        <v>0</v>
      </c>
      <c r="J24" s="423" t="str">
        <f t="shared" si="8"/>
        <v>Q</v>
      </c>
      <c r="K24" s="424" t="b">
        <f t="shared" si="5"/>
        <v>1</v>
      </c>
      <c r="L24" s="350"/>
      <c r="M24" s="20" t="b">
        <v>0</v>
      </c>
      <c r="O24" s="20">
        <v>22</v>
      </c>
      <c r="P24" s="20">
        <v>27</v>
      </c>
      <c r="Q24" s="20">
        <v>1</v>
      </c>
      <c r="R24" s="19">
        <v>6</v>
      </c>
      <c r="S24" s="236">
        <v>11</v>
      </c>
      <c r="T24" s="236">
        <v>17</v>
      </c>
    </row>
    <row r="25" spans="2:28" ht="14.25" customHeight="1">
      <c r="B25" s="417">
        <f t="shared" si="0"/>
        <v>4</v>
      </c>
      <c r="C25" s="418">
        <f t="shared" si="1"/>
        <v>12</v>
      </c>
      <c r="D25" s="419" t="str">
        <f t="shared" si="2"/>
        <v>木</v>
      </c>
      <c r="E25" s="420">
        <f t="shared" si="6"/>
        <v>0</v>
      </c>
      <c r="F25" s="194"/>
      <c r="G25" s="421">
        <f t="shared" si="3"/>
        <v>0</v>
      </c>
      <c r="H25" s="113">
        <f t="shared" si="7"/>
        <v>0</v>
      </c>
      <c r="I25" s="422">
        <f t="shared" si="4"/>
        <v>0</v>
      </c>
      <c r="J25" s="423" t="str">
        <f t="shared" si="8"/>
        <v>Q</v>
      </c>
      <c r="K25" s="424" t="b">
        <f t="shared" si="5"/>
        <v>1</v>
      </c>
      <c r="L25" s="350"/>
      <c r="M25" s="20" t="b">
        <v>0</v>
      </c>
      <c r="O25" s="20">
        <v>23</v>
      </c>
      <c r="P25" s="20">
        <v>28</v>
      </c>
      <c r="Q25" s="20">
        <v>2</v>
      </c>
      <c r="R25" s="19">
        <v>7</v>
      </c>
      <c r="S25" s="236">
        <v>12</v>
      </c>
      <c r="T25" s="236">
        <v>18</v>
      </c>
    </row>
    <row r="26" spans="2:28" ht="14.25" customHeight="1">
      <c r="B26" s="417">
        <f t="shared" si="0"/>
        <v>4</v>
      </c>
      <c r="C26" s="418">
        <f t="shared" si="1"/>
        <v>13</v>
      </c>
      <c r="D26" s="419" t="str">
        <f t="shared" si="2"/>
        <v>金</v>
      </c>
      <c r="E26" s="420">
        <f t="shared" si="6"/>
        <v>0</v>
      </c>
      <c r="F26" s="194"/>
      <c r="G26" s="421">
        <f t="shared" si="3"/>
        <v>0</v>
      </c>
      <c r="H26" s="113">
        <f t="shared" si="7"/>
        <v>0</v>
      </c>
      <c r="I26" s="422">
        <f t="shared" si="4"/>
        <v>0</v>
      </c>
      <c r="J26" s="423" t="str">
        <f t="shared" si="8"/>
        <v>Q</v>
      </c>
      <c r="K26" s="424" t="b">
        <f t="shared" si="5"/>
        <v>1</v>
      </c>
      <c r="L26" s="350"/>
      <c r="M26" s="20" t="b">
        <v>0</v>
      </c>
      <c r="O26" s="20">
        <v>24</v>
      </c>
      <c r="P26" s="20">
        <v>29</v>
      </c>
      <c r="Q26" s="20">
        <v>3</v>
      </c>
      <c r="R26" s="19">
        <v>8</v>
      </c>
      <c r="S26" s="236">
        <v>13</v>
      </c>
      <c r="T26" s="236">
        <v>19</v>
      </c>
    </row>
    <row r="27" spans="2:28" ht="14.25" customHeight="1">
      <c r="B27" s="417">
        <f t="shared" si="0"/>
        <v>4</v>
      </c>
      <c r="C27" s="418">
        <f t="shared" si="1"/>
        <v>14</v>
      </c>
      <c r="D27" s="419" t="str">
        <f t="shared" si="2"/>
        <v>土</v>
      </c>
      <c r="E27" s="420" t="str">
        <f t="shared" si="6"/>
        <v>Q</v>
      </c>
      <c r="F27" s="194"/>
      <c r="G27" s="421" t="str">
        <f t="shared" si="3"/>
        <v>Q</v>
      </c>
      <c r="H27" s="113">
        <f t="shared" si="7"/>
        <v>0</v>
      </c>
      <c r="I27" s="422" t="str">
        <f t="shared" si="4"/>
        <v>Q</v>
      </c>
      <c r="J27" s="423">
        <f t="shared" si="8"/>
        <v>0</v>
      </c>
      <c r="K27" s="424" t="b">
        <f t="shared" si="5"/>
        <v>0</v>
      </c>
      <c r="L27" s="350"/>
      <c r="M27" s="20" t="b">
        <v>0</v>
      </c>
      <c r="O27" s="20">
        <v>25</v>
      </c>
      <c r="P27" s="20">
        <v>30</v>
      </c>
      <c r="Q27" s="20">
        <v>4</v>
      </c>
      <c r="R27" s="19">
        <v>9</v>
      </c>
      <c r="S27" s="236">
        <v>14</v>
      </c>
      <c r="T27" s="236">
        <v>20</v>
      </c>
    </row>
    <row r="28" spans="2:28" ht="14.25" customHeight="1">
      <c r="B28" s="417">
        <f t="shared" si="0"/>
        <v>4</v>
      </c>
      <c r="C28" s="418">
        <f t="shared" si="1"/>
        <v>15</v>
      </c>
      <c r="D28" s="419" t="str">
        <f t="shared" si="2"/>
        <v>日</v>
      </c>
      <c r="E28" s="420" t="str">
        <f t="shared" si="6"/>
        <v>Q</v>
      </c>
      <c r="F28" s="194"/>
      <c r="G28" s="421" t="str">
        <f t="shared" si="3"/>
        <v>Q</v>
      </c>
      <c r="H28" s="113">
        <f t="shared" si="7"/>
        <v>0</v>
      </c>
      <c r="I28" s="422" t="str">
        <f t="shared" si="4"/>
        <v>Q</v>
      </c>
      <c r="J28" s="423">
        <f t="shared" si="8"/>
        <v>0</v>
      </c>
      <c r="K28" s="424" t="b">
        <f t="shared" si="5"/>
        <v>0</v>
      </c>
      <c r="L28" s="350"/>
      <c r="M28" s="20" t="b">
        <v>0</v>
      </c>
      <c r="O28" s="20">
        <v>26</v>
      </c>
      <c r="P28" s="20">
        <v>31</v>
      </c>
      <c r="Q28" s="20">
        <v>5</v>
      </c>
      <c r="R28" s="19">
        <v>10</v>
      </c>
      <c r="S28" s="236">
        <v>15</v>
      </c>
      <c r="T28" s="236">
        <v>21</v>
      </c>
    </row>
    <row r="29" spans="2:28" ht="14.25" customHeight="1">
      <c r="B29" s="417">
        <f t="shared" si="0"/>
        <v>4</v>
      </c>
      <c r="C29" s="418">
        <f t="shared" si="1"/>
        <v>16</v>
      </c>
      <c r="D29" s="419" t="str">
        <f t="shared" si="2"/>
        <v>月</v>
      </c>
      <c r="E29" s="420">
        <f t="shared" si="6"/>
        <v>0</v>
      </c>
      <c r="F29" s="194"/>
      <c r="G29" s="421">
        <f t="shared" si="3"/>
        <v>0</v>
      </c>
      <c r="H29" s="113">
        <f t="shared" si="7"/>
        <v>0</v>
      </c>
      <c r="I29" s="422">
        <f t="shared" si="4"/>
        <v>0</v>
      </c>
      <c r="J29" s="423" t="str">
        <f t="shared" si="8"/>
        <v>Q</v>
      </c>
      <c r="K29" s="424" t="b">
        <f t="shared" si="5"/>
        <v>1</v>
      </c>
      <c r="L29" s="350"/>
      <c r="M29" s="20" t="b">
        <v>0</v>
      </c>
      <c r="O29" s="20">
        <v>27</v>
      </c>
      <c r="P29" s="20">
        <v>1</v>
      </c>
      <c r="Q29" s="20">
        <v>6</v>
      </c>
      <c r="R29" s="19">
        <v>11</v>
      </c>
      <c r="S29" s="236">
        <v>16</v>
      </c>
      <c r="T29" s="236">
        <v>22</v>
      </c>
    </row>
    <row r="30" spans="2:28" ht="14.25" customHeight="1">
      <c r="B30" s="417">
        <f t="shared" si="0"/>
        <v>4</v>
      </c>
      <c r="C30" s="418">
        <f t="shared" si="1"/>
        <v>17</v>
      </c>
      <c r="D30" s="419" t="str">
        <f t="shared" si="2"/>
        <v>火</v>
      </c>
      <c r="E30" s="420">
        <f t="shared" si="6"/>
        <v>0</v>
      </c>
      <c r="F30" s="194"/>
      <c r="G30" s="421">
        <f t="shared" si="3"/>
        <v>0</v>
      </c>
      <c r="H30" s="113">
        <f t="shared" si="7"/>
        <v>0</v>
      </c>
      <c r="I30" s="422">
        <f t="shared" si="4"/>
        <v>0</v>
      </c>
      <c r="J30" s="423" t="str">
        <f t="shared" si="8"/>
        <v>Q</v>
      </c>
      <c r="K30" s="424" t="b">
        <f t="shared" si="5"/>
        <v>1</v>
      </c>
      <c r="L30" s="350"/>
      <c r="M30" s="20" t="b">
        <v>0</v>
      </c>
      <c r="O30" s="20">
        <v>28</v>
      </c>
      <c r="P30" s="20">
        <v>2</v>
      </c>
      <c r="Q30" s="20">
        <v>7</v>
      </c>
      <c r="R30" s="19">
        <v>12</v>
      </c>
      <c r="S30" s="236">
        <v>17</v>
      </c>
      <c r="T30" s="236">
        <v>23</v>
      </c>
    </row>
    <row r="31" spans="2:28" ht="14.25" customHeight="1">
      <c r="B31" s="417">
        <f t="shared" si="0"/>
        <v>4</v>
      </c>
      <c r="C31" s="418">
        <f t="shared" si="1"/>
        <v>18</v>
      </c>
      <c r="D31" s="419" t="str">
        <f t="shared" si="2"/>
        <v>水</v>
      </c>
      <c r="E31" s="420">
        <f t="shared" si="6"/>
        <v>0</v>
      </c>
      <c r="F31" s="194"/>
      <c r="G31" s="421">
        <f t="shared" si="3"/>
        <v>0</v>
      </c>
      <c r="H31" s="113">
        <f t="shared" si="7"/>
        <v>0</v>
      </c>
      <c r="I31" s="422">
        <f t="shared" si="4"/>
        <v>0</v>
      </c>
      <c r="J31" s="423" t="str">
        <f t="shared" si="8"/>
        <v>Q</v>
      </c>
      <c r="K31" s="424" t="b">
        <f t="shared" si="5"/>
        <v>1</v>
      </c>
      <c r="L31" s="350"/>
      <c r="M31" s="20" t="b">
        <v>0</v>
      </c>
      <c r="O31" s="20">
        <v>29</v>
      </c>
      <c r="P31" s="20">
        <v>3</v>
      </c>
      <c r="Q31" s="20">
        <v>8</v>
      </c>
      <c r="R31" s="19">
        <v>13</v>
      </c>
      <c r="S31" s="236">
        <v>18</v>
      </c>
      <c r="T31" s="236">
        <v>24</v>
      </c>
    </row>
    <row r="32" spans="2:28" ht="14.25" customHeight="1">
      <c r="B32" s="417">
        <f t="shared" si="0"/>
        <v>4</v>
      </c>
      <c r="C32" s="418">
        <f t="shared" si="1"/>
        <v>19</v>
      </c>
      <c r="D32" s="419" t="str">
        <f t="shared" si="2"/>
        <v>木</v>
      </c>
      <c r="E32" s="420">
        <f t="shared" si="6"/>
        <v>0</v>
      </c>
      <c r="F32" s="194"/>
      <c r="G32" s="421">
        <f t="shared" si="3"/>
        <v>0</v>
      </c>
      <c r="H32" s="113">
        <f t="shared" si="7"/>
        <v>0</v>
      </c>
      <c r="I32" s="422">
        <f t="shared" si="4"/>
        <v>0</v>
      </c>
      <c r="J32" s="423" t="str">
        <f t="shared" si="8"/>
        <v>Q</v>
      </c>
      <c r="K32" s="424" t="b">
        <f t="shared" si="5"/>
        <v>1</v>
      </c>
      <c r="L32" s="350"/>
      <c r="M32" s="20" t="b">
        <v>0</v>
      </c>
      <c r="O32" s="20">
        <v>30</v>
      </c>
      <c r="P32" s="20">
        <v>4</v>
      </c>
      <c r="Q32" s="20">
        <v>9</v>
      </c>
      <c r="R32" s="19">
        <v>14</v>
      </c>
      <c r="S32" s="236">
        <v>19</v>
      </c>
      <c r="T32" s="236">
        <v>25</v>
      </c>
    </row>
    <row r="33" spans="1:46" ht="14.25" customHeight="1">
      <c r="B33" s="417">
        <f t="shared" si="0"/>
        <v>4</v>
      </c>
      <c r="C33" s="418">
        <f t="shared" si="1"/>
        <v>20</v>
      </c>
      <c r="D33" s="419" t="str">
        <f t="shared" si="2"/>
        <v>金</v>
      </c>
      <c r="E33" s="420">
        <f t="shared" si="6"/>
        <v>0</v>
      </c>
      <c r="F33" s="194"/>
      <c r="G33" s="421">
        <f t="shared" si="3"/>
        <v>0</v>
      </c>
      <c r="H33" s="113">
        <f t="shared" si="7"/>
        <v>0</v>
      </c>
      <c r="I33" s="422">
        <f t="shared" si="4"/>
        <v>0</v>
      </c>
      <c r="J33" s="423" t="str">
        <f t="shared" si="8"/>
        <v>Q</v>
      </c>
      <c r="K33" s="424" t="b">
        <f t="shared" si="5"/>
        <v>1</v>
      </c>
      <c r="L33" s="350"/>
      <c r="M33" s="20" t="b">
        <v>0</v>
      </c>
      <c r="O33" s="20">
        <v>31</v>
      </c>
      <c r="P33" s="20">
        <v>5</v>
      </c>
      <c r="Q33" s="20">
        <v>10</v>
      </c>
      <c r="R33" s="19">
        <v>15</v>
      </c>
      <c r="S33" s="236">
        <v>20</v>
      </c>
      <c r="T33" s="236">
        <v>26</v>
      </c>
    </row>
    <row r="34" spans="1:46" ht="14.25" customHeight="1">
      <c r="B34" s="417">
        <f t="shared" si="0"/>
        <v>4</v>
      </c>
      <c r="C34" s="418">
        <f t="shared" si="1"/>
        <v>21</v>
      </c>
      <c r="D34" s="419" t="str">
        <f t="shared" si="2"/>
        <v>土</v>
      </c>
      <c r="E34" s="420" t="str">
        <f t="shared" si="6"/>
        <v>Q</v>
      </c>
      <c r="F34" s="194"/>
      <c r="G34" s="421" t="str">
        <f t="shared" si="3"/>
        <v>Q</v>
      </c>
      <c r="H34" s="113">
        <f t="shared" si="7"/>
        <v>0</v>
      </c>
      <c r="I34" s="422" t="str">
        <f t="shared" si="4"/>
        <v>Q</v>
      </c>
      <c r="J34" s="423">
        <f t="shared" si="8"/>
        <v>0</v>
      </c>
      <c r="K34" s="424" t="b">
        <f t="shared" si="5"/>
        <v>0</v>
      </c>
      <c r="L34" s="350"/>
      <c r="M34" s="20" t="b">
        <v>0</v>
      </c>
      <c r="O34" s="20">
        <v>1</v>
      </c>
      <c r="P34" s="20">
        <v>6</v>
      </c>
      <c r="Q34" s="20">
        <v>11</v>
      </c>
      <c r="R34" s="19">
        <v>16</v>
      </c>
      <c r="S34" s="236">
        <v>21</v>
      </c>
      <c r="T34" s="236">
        <v>27</v>
      </c>
    </row>
    <row r="35" spans="1:46" ht="14.25" customHeight="1">
      <c r="B35" s="417">
        <f t="shared" si="0"/>
        <v>4</v>
      </c>
      <c r="C35" s="418">
        <f t="shared" si="1"/>
        <v>22</v>
      </c>
      <c r="D35" s="419" t="str">
        <f t="shared" si="2"/>
        <v>日</v>
      </c>
      <c r="E35" s="420" t="str">
        <f t="shared" si="6"/>
        <v>Q</v>
      </c>
      <c r="F35" s="194"/>
      <c r="G35" s="421" t="str">
        <f t="shared" si="3"/>
        <v>Q</v>
      </c>
      <c r="H35" s="113">
        <f t="shared" si="7"/>
        <v>0</v>
      </c>
      <c r="I35" s="422" t="str">
        <f t="shared" si="4"/>
        <v>Q</v>
      </c>
      <c r="J35" s="423">
        <f t="shared" si="8"/>
        <v>0</v>
      </c>
      <c r="K35" s="424" t="b">
        <f t="shared" si="5"/>
        <v>0</v>
      </c>
      <c r="L35" s="350"/>
      <c r="M35" s="20" t="b">
        <v>0</v>
      </c>
      <c r="O35" s="20">
        <v>2</v>
      </c>
      <c r="P35" s="20">
        <v>7</v>
      </c>
      <c r="Q35" s="20">
        <v>12</v>
      </c>
      <c r="R35" s="19">
        <v>17</v>
      </c>
      <c r="S35" s="236">
        <v>22</v>
      </c>
      <c r="T35" s="236">
        <v>28</v>
      </c>
    </row>
    <row r="36" spans="1:46" ht="14.25" customHeight="1">
      <c r="B36" s="417">
        <f t="shared" si="0"/>
        <v>4</v>
      </c>
      <c r="C36" s="418">
        <f t="shared" si="1"/>
        <v>23</v>
      </c>
      <c r="D36" s="419" t="str">
        <f t="shared" si="2"/>
        <v>月</v>
      </c>
      <c r="E36" s="420">
        <f t="shared" si="6"/>
        <v>0</v>
      </c>
      <c r="F36" s="194"/>
      <c r="G36" s="421">
        <f t="shared" si="3"/>
        <v>0</v>
      </c>
      <c r="H36" s="113">
        <f t="shared" si="7"/>
        <v>0</v>
      </c>
      <c r="I36" s="422">
        <f t="shared" si="4"/>
        <v>0</v>
      </c>
      <c r="J36" s="423" t="str">
        <f t="shared" si="8"/>
        <v>Q</v>
      </c>
      <c r="K36" s="424" t="b">
        <f t="shared" si="5"/>
        <v>1</v>
      </c>
      <c r="L36" s="350"/>
      <c r="M36" s="20" t="b">
        <v>0</v>
      </c>
      <c r="O36" s="20">
        <v>3</v>
      </c>
      <c r="P36" s="20">
        <v>8</v>
      </c>
      <c r="Q36" s="20">
        <v>13</v>
      </c>
      <c r="R36" s="19">
        <v>18</v>
      </c>
      <c r="S36" s="236">
        <v>23</v>
      </c>
      <c r="T36" s="236">
        <v>29</v>
      </c>
    </row>
    <row r="37" spans="1:46" ht="14.25" customHeight="1">
      <c r="B37" s="417">
        <f t="shared" si="0"/>
        <v>4</v>
      </c>
      <c r="C37" s="418">
        <f t="shared" si="1"/>
        <v>24</v>
      </c>
      <c r="D37" s="419" t="str">
        <f t="shared" si="2"/>
        <v>火</v>
      </c>
      <c r="E37" s="420">
        <f t="shared" si="6"/>
        <v>0</v>
      </c>
      <c r="F37" s="194"/>
      <c r="G37" s="421">
        <f t="shared" si="3"/>
        <v>0</v>
      </c>
      <c r="H37" s="113">
        <f t="shared" si="7"/>
        <v>0</v>
      </c>
      <c r="I37" s="422">
        <f t="shared" si="4"/>
        <v>0</v>
      </c>
      <c r="J37" s="423" t="str">
        <f t="shared" si="8"/>
        <v>Q</v>
      </c>
      <c r="K37" s="424" t="b">
        <f t="shared" si="5"/>
        <v>1</v>
      </c>
      <c r="L37" s="350"/>
      <c r="M37" s="20" t="b">
        <v>0</v>
      </c>
      <c r="O37" s="20">
        <v>4</v>
      </c>
      <c r="P37" s="20">
        <v>9</v>
      </c>
      <c r="Q37" s="20">
        <v>14</v>
      </c>
      <c r="R37" s="19">
        <v>19</v>
      </c>
      <c r="S37" s="236">
        <v>24</v>
      </c>
      <c r="T37" s="236">
        <v>30</v>
      </c>
      <c r="AS37" s="47"/>
      <c r="AT37" s="47"/>
    </row>
    <row r="38" spans="1:46" ht="14.25" customHeight="1">
      <c r="B38" s="417">
        <f t="shared" si="0"/>
        <v>4</v>
      </c>
      <c r="C38" s="418">
        <f t="shared" si="1"/>
        <v>25</v>
      </c>
      <c r="D38" s="419" t="str">
        <f t="shared" si="2"/>
        <v>水</v>
      </c>
      <c r="E38" s="420">
        <f t="shared" si="6"/>
        <v>0</v>
      </c>
      <c r="F38" s="194"/>
      <c r="G38" s="421">
        <f t="shared" si="3"/>
        <v>0</v>
      </c>
      <c r="H38" s="113">
        <f t="shared" si="7"/>
        <v>0</v>
      </c>
      <c r="I38" s="422">
        <f t="shared" si="4"/>
        <v>0</v>
      </c>
      <c r="J38" s="423" t="str">
        <f t="shared" si="8"/>
        <v>Q</v>
      </c>
      <c r="K38" s="424" t="b">
        <f t="shared" si="5"/>
        <v>1</v>
      </c>
      <c r="L38" s="350"/>
      <c r="M38" s="20" t="b">
        <v>0</v>
      </c>
      <c r="O38" s="20">
        <v>5</v>
      </c>
      <c r="P38" s="20">
        <v>10</v>
      </c>
      <c r="Q38" s="20">
        <v>15</v>
      </c>
      <c r="R38" s="341">
        <v>20</v>
      </c>
      <c r="S38" s="342">
        <v>25</v>
      </c>
      <c r="T38" s="342">
        <v>31</v>
      </c>
      <c r="AS38" s="47"/>
      <c r="AT38" s="47"/>
    </row>
    <row r="39" spans="1:46" s="33" customFormat="1" ht="15.75" customHeight="1">
      <c r="A39" s="352"/>
      <c r="D39" s="352"/>
      <c r="H39" s="362"/>
      <c r="V39" s="20"/>
      <c r="W39" s="20"/>
      <c r="X39" s="20"/>
      <c r="Y39" s="20"/>
      <c r="Z39" s="47"/>
      <c r="AA39" s="146"/>
      <c r="AB39" s="146"/>
      <c r="AC39" s="146"/>
      <c r="AD39" s="146"/>
      <c r="AE39" s="146"/>
      <c r="AF39" s="146"/>
      <c r="AG39" s="20"/>
      <c r="AH39" s="20"/>
      <c r="AI39" s="20"/>
      <c r="AJ39" s="20"/>
      <c r="AK39" s="20"/>
      <c r="AL39" s="20"/>
      <c r="AM39" s="47"/>
      <c r="AN39" s="20"/>
      <c r="AO39" s="20"/>
      <c r="AP39" s="20"/>
      <c r="AQ39" s="20"/>
      <c r="AR39" s="20"/>
      <c r="AS39" s="363"/>
      <c r="AT39" s="363"/>
    </row>
    <row r="40" spans="1:46" ht="15.75" customHeight="1"/>
    <row r="41" spans="1:46" ht="15.75" customHeight="1"/>
    <row r="42" spans="1:46" ht="15.75" customHeight="1"/>
    <row r="43" spans="1:46" ht="15.75" customHeight="1"/>
    <row r="44" spans="1:46" ht="15.75" customHeight="1"/>
    <row r="45" spans="1:46" ht="15.75" customHeight="1"/>
    <row r="46" spans="1:46" ht="15.75" customHeight="1"/>
    <row r="47" spans="1:46" ht="15.75" customHeight="1"/>
    <row r="48" spans="1:46" ht="15.75" customHeight="1"/>
    <row r="49" spans="2:3" ht="15.75" customHeight="1"/>
    <row r="50" spans="2:3" ht="15.75" customHeight="1"/>
    <row r="51" spans="2:3" ht="15.75" customHeight="1"/>
    <row r="52" spans="2:3" ht="15.75" customHeight="1"/>
    <row r="53" spans="2:3" ht="15.75" customHeight="1"/>
    <row r="54" spans="2:3" ht="15.75" customHeight="1"/>
    <row r="55" spans="2:3" ht="13.5" customHeight="1"/>
    <row r="56" spans="2:3" ht="13.5" hidden="1" customHeight="1">
      <c r="B56" s="20">
        <v>1</v>
      </c>
      <c r="C56" s="321">
        <v>2004</v>
      </c>
    </row>
    <row r="57" spans="2:3" ht="13.5" hidden="1" customHeight="1">
      <c r="B57" s="20">
        <v>2</v>
      </c>
      <c r="C57" s="321">
        <v>2005</v>
      </c>
    </row>
    <row r="58" spans="2:3" ht="13.5" hidden="1" customHeight="1">
      <c r="B58" s="20">
        <v>3</v>
      </c>
      <c r="C58" s="321">
        <v>2006</v>
      </c>
    </row>
    <row r="59" spans="2:3" ht="13.5" hidden="1" customHeight="1">
      <c r="B59" s="20">
        <v>4</v>
      </c>
      <c r="C59" s="321">
        <v>2007</v>
      </c>
    </row>
    <row r="60" spans="2:3" ht="13.5" hidden="1" customHeight="1">
      <c r="B60" s="20">
        <v>5</v>
      </c>
      <c r="C60" s="321">
        <v>2008</v>
      </c>
    </row>
    <row r="61" spans="2:3" ht="13.5" hidden="1" customHeight="1">
      <c r="B61" s="20">
        <v>6</v>
      </c>
      <c r="C61" s="321">
        <v>2009</v>
      </c>
    </row>
    <row r="62" spans="2:3" ht="13.5" hidden="1" customHeight="1">
      <c r="B62" s="20">
        <v>7</v>
      </c>
      <c r="C62" s="321">
        <v>2010</v>
      </c>
    </row>
    <row r="63" spans="2:3" ht="13.5" hidden="1" customHeight="1">
      <c r="B63" s="20">
        <v>8</v>
      </c>
      <c r="C63" s="321">
        <v>2011</v>
      </c>
    </row>
    <row r="64" spans="2:3" ht="13.5" hidden="1" customHeight="1">
      <c r="B64" s="20">
        <v>9</v>
      </c>
      <c r="C64" s="321">
        <v>2012</v>
      </c>
    </row>
    <row r="65" spans="2:24" ht="13.5" hidden="1" customHeight="1">
      <c r="B65" s="20">
        <v>10</v>
      </c>
      <c r="C65" s="321">
        <v>2013</v>
      </c>
    </row>
    <row r="66" spans="2:24" ht="13.5" hidden="1" customHeight="1">
      <c r="B66" s="20">
        <v>11</v>
      </c>
      <c r="C66" s="321">
        <v>2014</v>
      </c>
    </row>
    <row r="67" spans="2:24" ht="13.5" hidden="1" customHeight="1">
      <c r="B67" s="20">
        <v>12</v>
      </c>
      <c r="C67" s="321">
        <v>2015</v>
      </c>
    </row>
    <row r="68" spans="2:24" ht="13.5" hidden="1" customHeight="1">
      <c r="C68" s="321">
        <v>2016</v>
      </c>
    </row>
    <row r="69" spans="2:24" hidden="1">
      <c r="C69" s="321">
        <v>2017</v>
      </c>
      <c r="W69" s="411"/>
      <c r="X69" s="411"/>
    </row>
    <row r="70" spans="2:24" hidden="1">
      <c r="C70" s="321">
        <v>2018</v>
      </c>
    </row>
    <row r="71" spans="2:24" hidden="1">
      <c r="C71" s="321">
        <v>2019</v>
      </c>
    </row>
    <row r="72" spans="2:24" hidden="1">
      <c r="C72" s="321">
        <v>2020</v>
      </c>
    </row>
    <row r="73" spans="2:24" hidden="1">
      <c r="C73" s="321">
        <v>2021</v>
      </c>
    </row>
    <row r="74" spans="2:24" hidden="1">
      <c r="C74" s="321">
        <v>2022</v>
      </c>
    </row>
    <row r="75" spans="2:24" hidden="1">
      <c r="C75" s="321">
        <v>2023</v>
      </c>
    </row>
    <row r="76" spans="2:24" hidden="1">
      <c r="C76" s="321">
        <v>2024</v>
      </c>
    </row>
    <row r="77" spans="2:24" hidden="1">
      <c r="C77" s="321">
        <v>2025</v>
      </c>
    </row>
    <row r="78" spans="2:24" hidden="1">
      <c r="C78" s="321">
        <v>2026</v>
      </c>
    </row>
    <row r="79" spans="2:24" hidden="1">
      <c r="C79" s="321">
        <v>2027</v>
      </c>
    </row>
    <row r="80" spans="2:24" hidden="1">
      <c r="C80" s="321">
        <v>2028</v>
      </c>
    </row>
    <row r="81" spans="3:6" hidden="1">
      <c r="C81" s="321">
        <v>2029</v>
      </c>
    </row>
    <row r="82" spans="3:6" hidden="1">
      <c r="C82" s="321">
        <v>2030</v>
      </c>
    </row>
    <row r="83" spans="3:6" hidden="1">
      <c r="C83" s="321">
        <v>2031</v>
      </c>
    </row>
    <row r="84" spans="3:6" hidden="1">
      <c r="C84" s="321">
        <v>2032</v>
      </c>
    </row>
    <row r="85" spans="3:6" hidden="1">
      <c r="C85" s="321">
        <v>2033</v>
      </c>
    </row>
    <row r="86" spans="3:6" hidden="1">
      <c r="C86" s="321">
        <v>2034</v>
      </c>
    </row>
    <row r="87" spans="3:6" hidden="1">
      <c r="C87" s="321">
        <v>2035</v>
      </c>
    </row>
    <row r="88" spans="3:6" hidden="1">
      <c r="C88" s="321">
        <v>2036</v>
      </c>
      <c r="E88" s="344">
        <v>1</v>
      </c>
    </row>
    <row r="89" spans="3:6" hidden="1">
      <c r="C89" s="321">
        <v>2037</v>
      </c>
      <c r="E89" s="344">
        <v>2</v>
      </c>
    </row>
    <row r="90" spans="3:6" hidden="1">
      <c r="C90" s="321">
        <v>2038</v>
      </c>
      <c r="E90" s="344">
        <v>3</v>
      </c>
    </row>
    <row r="91" spans="3:6" hidden="1">
      <c r="C91" s="321">
        <v>2039</v>
      </c>
      <c r="E91" s="344">
        <v>4</v>
      </c>
    </row>
    <row r="92" spans="3:6" hidden="1">
      <c r="C92" s="321">
        <v>2040</v>
      </c>
      <c r="E92" s="344">
        <v>5</v>
      </c>
    </row>
    <row r="93" spans="3:6" hidden="1">
      <c r="C93" s="321">
        <v>2041</v>
      </c>
      <c r="E93" s="344">
        <v>6</v>
      </c>
    </row>
    <row r="94" spans="3:6" hidden="1">
      <c r="C94" s="321">
        <v>2042</v>
      </c>
      <c r="E94" s="344">
        <v>7</v>
      </c>
    </row>
    <row r="95" spans="3:6" hidden="1">
      <c r="C95" s="321">
        <v>2043</v>
      </c>
      <c r="E95" s="344">
        <v>8</v>
      </c>
      <c r="F95" s="145" t="s">
        <v>161</v>
      </c>
    </row>
    <row r="96" spans="3:6" hidden="1">
      <c r="C96" s="321">
        <v>2044</v>
      </c>
      <c r="E96" s="344">
        <v>9</v>
      </c>
      <c r="F96" s="145" t="s">
        <v>162</v>
      </c>
    </row>
    <row r="97" spans="2:6" hidden="1">
      <c r="B97" s="20">
        <v>5</v>
      </c>
      <c r="C97" s="321">
        <v>2045</v>
      </c>
      <c r="D97" s="35" t="s">
        <v>24</v>
      </c>
      <c r="F97" s="145" t="s">
        <v>163</v>
      </c>
    </row>
    <row r="98" spans="2:6" hidden="1">
      <c r="B98" s="20">
        <v>10</v>
      </c>
      <c r="C98" s="321">
        <v>2046</v>
      </c>
      <c r="D98" s="35" t="s">
        <v>25</v>
      </c>
      <c r="F98" s="145" t="s">
        <v>164</v>
      </c>
    </row>
    <row r="99" spans="2:6" hidden="1">
      <c r="B99" s="20">
        <v>15</v>
      </c>
      <c r="C99" s="321">
        <v>2047</v>
      </c>
      <c r="D99" s="33"/>
      <c r="F99" s="145" t="s">
        <v>165</v>
      </c>
    </row>
    <row r="100" spans="2:6" hidden="1">
      <c r="B100" s="20">
        <v>20</v>
      </c>
      <c r="C100" s="321">
        <v>2048</v>
      </c>
      <c r="D100" s="352" t="s">
        <v>46</v>
      </c>
      <c r="F100" s="145" t="s">
        <v>159</v>
      </c>
    </row>
    <row r="101" spans="2:6" hidden="1">
      <c r="B101" s="20">
        <v>25</v>
      </c>
      <c r="C101" s="321">
        <v>2049</v>
      </c>
      <c r="D101" s="352" t="s">
        <v>167</v>
      </c>
      <c r="F101" s="145" t="s">
        <v>15</v>
      </c>
    </row>
    <row r="102" spans="2:6" hidden="1">
      <c r="B102" s="354">
        <v>31</v>
      </c>
      <c r="C102" s="321">
        <v>2050</v>
      </c>
    </row>
    <row r="107" spans="2:6" hidden="1"/>
  </sheetData>
  <sheetProtection password="C7DC" sheet="1" objects="1" scenarios="1" formatCells="0"/>
  <mergeCells count="20">
    <mergeCell ref="AN8:AO8"/>
    <mergeCell ref="AI11:AJ11"/>
    <mergeCell ref="Q4:R4"/>
    <mergeCell ref="AO14:AP14"/>
    <mergeCell ref="B2:AM2"/>
    <mergeCell ref="O4:P4"/>
    <mergeCell ref="AK4:AN4"/>
    <mergeCell ref="B4:C4"/>
    <mergeCell ref="D4:E4"/>
    <mergeCell ref="D5:L6"/>
    <mergeCell ref="AI9:AJ9"/>
    <mergeCell ref="AI10:AJ10"/>
    <mergeCell ref="V14:W14"/>
    <mergeCell ref="V9:W9"/>
    <mergeCell ref="AG16:AH16"/>
    <mergeCell ref="AG14:AH14"/>
    <mergeCell ref="AG15:AH15"/>
    <mergeCell ref="AI14:AK14"/>
    <mergeCell ref="AI15:AK15"/>
    <mergeCell ref="AI16:AK16"/>
  </mergeCells>
  <phoneticPr fontId="3"/>
  <conditionalFormatting sqref="AC15:AD16 AC10:AD11 G8:H38 L8:M38">
    <cfRule type="cellIs" dxfId="9" priority="1" stopIfTrue="1" operator="equal">
      <formula>"日"</formula>
    </cfRule>
  </conditionalFormatting>
  <conditionalFormatting sqref="Y15:Y16 Y10:Y11">
    <cfRule type="cellIs" dxfId="8" priority="2" stopIfTrue="1" operator="greaterThan">
      <formula>39</formula>
    </cfRule>
  </conditionalFormatting>
  <conditionalFormatting sqref="D8:D38 I8:I38 K8:K38">
    <cfRule type="cellIs" dxfId="7" priority="3" stopIfTrue="1" operator="equal">
      <formula>"日"</formula>
    </cfRule>
    <cfRule type="cellIs" dxfId="6" priority="4" stopIfTrue="1" operator="equal">
      <formula>"土"</formula>
    </cfRule>
  </conditionalFormatting>
  <dataValidations count="7">
    <dataValidation type="list" allowBlank="1" showInputMessage="1" showErrorMessage="1" sqref="AB15:AB16 AB10:AB11">
      <formula1>$E$87:$E$96</formula1>
    </dataValidation>
    <dataValidation type="list" allowBlank="1" showInputMessage="1" showErrorMessage="1" sqref="Z15:Z16 Z10:Z11">
      <formula1>$D$96:$D$98</formula1>
    </dataValidation>
    <dataValidation type="list" allowBlank="1" showInputMessage="1" showErrorMessage="1" prompt="こんにちは、_x000a_ここは毎月当初に設定ください_x000a_それでは今日も、にこやかに頑張りましょう" sqref="W5">
      <formula1>$B$56:$B$67</formula1>
    </dataValidation>
    <dataValidation type="list" allowBlank="1" showInputMessage="1" showErrorMessage="1" prompt="締切日の設定をしてください_x000a_｢５｣｢１０｣｢１５」「２０」「２５」「３１」の６通りです_x000a_それ以外は作者に連絡ください" sqref="D4">
      <formula1>$B$97:$B$102</formula1>
    </dataValidation>
    <dataValidation type="list" allowBlank="1" showInputMessage="1" showErrorMessage="1" prompt="明けましておめでとうございます_x000a_今年も素晴らしい年でありますよう" sqref="W4">
      <formula1>$C$56:$C$102</formula1>
    </dataValidation>
    <dataValidation type="list" allowBlank="1" showInputMessage="1" showErrorMessage="1" sqref="C5:C6">
      <formula1>$F$94:$F$101</formula1>
    </dataValidation>
    <dataValidation type="list" allowBlank="1" showInputMessage="1" showErrorMessage="1" sqref="AA10:AA11">
      <formula1>$D$99:$D$101</formula1>
    </dataValidation>
  </dataValidations>
  <hyperlinks>
    <hyperlink ref="AC9" location="集計表!A173" display="振込"/>
    <hyperlink ref="AC14" location="集計表!A173" display="振込"/>
  </hyperlinks>
  <pageMargins left="0.53" right="0.21" top="0.73" bottom="0.61" header="0.51200000000000001" footer="0.51200000000000001"/>
  <pageSetup paperSize="9" orientation="landscape"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72" r:id="rId4" name="Check Box 428">
              <controlPr defaultSize="0" autoFill="0" autoLine="0" autoPict="0">
                <anchor moveWithCells="1">
                  <from>
                    <xdr:col>11</xdr:col>
                    <xdr:colOff>38100</xdr:colOff>
                    <xdr:row>7</xdr:row>
                    <xdr:rowOff>0</xdr:rowOff>
                  </from>
                  <to>
                    <xdr:col>20</xdr:col>
                    <xdr:colOff>47625</xdr:colOff>
                    <xdr:row>8</xdr:row>
                    <xdr:rowOff>28575</xdr:rowOff>
                  </to>
                </anchor>
              </controlPr>
            </control>
          </mc:Choice>
        </mc:AlternateContent>
        <mc:AlternateContent xmlns:mc="http://schemas.openxmlformats.org/markup-compatibility/2006">
          <mc:Choice Requires="x14">
            <control shapeId="6607" r:id="rId5" name="Check Box 463">
              <controlPr defaultSize="0" autoFill="0" autoLine="0" autoPict="0">
                <anchor moveWithCells="1">
                  <from>
                    <xdr:col>11</xdr:col>
                    <xdr:colOff>38100</xdr:colOff>
                    <xdr:row>8</xdr:row>
                    <xdr:rowOff>0</xdr:rowOff>
                  </from>
                  <to>
                    <xdr:col>20</xdr:col>
                    <xdr:colOff>47625</xdr:colOff>
                    <xdr:row>9</xdr:row>
                    <xdr:rowOff>28575</xdr:rowOff>
                  </to>
                </anchor>
              </controlPr>
            </control>
          </mc:Choice>
        </mc:AlternateContent>
        <mc:AlternateContent xmlns:mc="http://schemas.openxmlformats.org/markup-compatibility/2006">
          <mc:Choice Requires="x14">
            <control shapeId="6608" r:id="rId6" name="Check Box 464">
              <controlPr defaultSize="0" autoFill="0" autoLine="0" autoPict="0">
                <anchor moveWithCells="1">
                  <from>
                    <xdr:col>11</xdr:col>
                    <xdr:colOff>38100</xdr:colOff>
                    <xdr:row>9</xdr:row>
                    <xdr:rowOff>0</xdr:rowOff>
                  </from>
                  <to>
                    <xdr:col>20</xdr:col>
                    <xdr:colOff>47625</xdr:colOff>
                    <xdr:row>10</xdr:row>
                    <xdr:rowOff>28575</xdr:rowOff>
                  </to>
                </anchor>
              </controlPr>
            </control>
          </mc:Choice>
        </mc:AlternateContent>
        <mc:AlternateContent xmlns:mc="http://schemas.openxmlformats.org/markup-compatibility/2006">
          <mc:Choice Requires="x14">
            <control shapeId="6609" r:id="rId7" name="Check Box 465">
              <controlPr defaultSize="0" autoFill="0" autoLine="0" autoPict="0">
                <anchor moveWithCells="1">
                  <from>
                    <xdr:col>11</xdr:col>
                    <xdr:colOff>38100</xdr:colOff>
                    <xdr:row>10</xdr:row>
                    <xdr:rowOff>0</xdr:rowOff>
                  </from>
                  <to>
                    <xdr:col>20</xdr:col>
                    <xdr:colOff>47625</xdr:colOff>
                    <xdr:row>11</xdr:row>
                    <xdr:rowOff>28575</xdr:rowOff>
                  </to>
                </anchor>
              </controlPr>
            </control>
          </mc:Choice>
        </mc:AlternateContent>
        <mc:AlternateContent xmlns:mc="http://schemas.openxmlformats.org/markup-compatibility/2006">
          <mc:Choice Requires="x14">
            <control shapeId="6610" r:id="rId8" name="Check Box 466">
              <controlPr defaultSize="0" autoFill="0" autoLine="0" autoPict="0">
                <anchor moveWithCells="1">
                  <from>
                    <xdr:col>11</xdr:col>
                    <xdr:colOff>38100</xdr:colOff>
                    <xdr:row>11</xdr:row>
                    <xdr:rowOff>0</xdr:rowOff>
                  </from>
                  <to>
                    <xdr:col>20</xdr:col>
                    <xdr:colOff>47625</xdr:colOff>
                    <xdr:row>12</xdr:row>
                    <xdr:rowOff>28575</xdr:rowOff>
                  </to>
                </anchor>
              </controlPr>
            </control>
          </mc:Choice>
        </mc:AlternateContent>
        <mc:AlternateContent xmlns:mc="http://schemas.openxmlformats.org/markup-compatibility/2006">
          <mc:Choice Requires="x14">
            <control shapeId="6611" r:id="rId9" name="Check Box 467">
              <controlPr defaultSize="0" autoFill="0" autoLine="0" autoPict="0">
                <anchor moveWithCells="1">
                  <from>
                    <xdr:col>11</xdr:col>
                    <xdr:colOff>38100</xdr:colOff>
                    <xdr:row>12</xdr:row>
                    <xdr:rowOff>0</xdr:rowOff>
                  </from>
                  <to>
                    <xdr:col>20</xdr:col>
                    <xdr:colOff>47625</xdr:colOff>
                    <xdr:row>13</xdr:row>
                    <xdr:rowOff>28575</xdr:rowOff>
                  </to>
                </anchor>
              </controlPr>
            </control>
          </mc:Choice>
        </mc:AlternateContent>
        <mc:AlternateContent xmlns:mc="http://schemas.openxmlformats.org/markup-compatibility/2006">
          <mc:Choice Requires="x14">
            <control shapeId="6612" r:id="rId10" name="Check Box 468">
              <controlPr defaultSize="0" autoFill="0" autoLine="0" autoPict="0">
                <anchor moveWithCells="1">
                  <from>
                    <xdr:col>11</xdr:col>
                    <xdr:colOff>38100</xdr:colOff>
                    <xdr:row>13</xdr:row>
                    <xdr:rowOff>0</xdr:rowOff>
                  </from>
                  <to>
                    <xdr:col>20</xdr:col>
                    <xdr:colOff>47625</xdr:colOff>
                    <xdr:row>14</xdr:row>
                    <xdr:rowOff>28575</xdr:rowOff>
                  </to>
                </anchor>
              </controlPr>
            </control>
          </mc:Choice>
        </mc:AlternateContent>
        <mc:AlternateContent xmlns:mc="http://schemas.openxmlformats.org/markup-compatibility/2006">
          <mc:Choice Requires="x14">
            <control shapeId="6613" r:id="rId11" name="Check Box 469">
              <controlPr defaultSize="0" autoFill="0" autoLine="0" autoPict="0">
                <anchor moveWithCells="1">
                  <from>
                    <xdr:col>11</xdr:col>
                    <xdr:colOff>38100</xdr:colOff>
                    <xdr:row>14</xdr:row>
                    <xdr:rowOff>0</xdr:rowOff>
                  </from>
                  <to>
                    <xdr:col>20</xdr:col>
                    <xdr:colOff>47625</xdr:colOff>
                    <xdr:row>15</xdr:row>
                    <xdr:rowOff>28575</xdr:rowOff>
                  </to>
                </anchor>
              </controlPr>
            </control>
          </mc:Choice>
        </mc:AlternateContent>
        <mc:AlternateContent xmlns:mc="http://schemas.openxmlformats.org/markup-compatibility/2006">
          <mc:Choice Requires="x14">
            <control shapeId="6614" r:id="rId12" name="Check Box 470">
              <controlPr defaultSize="0" autoFill="0" autoLine="0" autoPict="0">
                <anchor moveWithCells="1">
                  <from>
                    <xdr:col>11</xdr:col>
                    <xdr:colOff>38100</xdr:colOff>
                    <xdr:row>15</xdr:row>
                    <xdr:rowOff>0</xdr:rowOff>
                  </from>
                  <to>
                    <xdr:col>20</xdr:col>
                    <xdr:colOff>47625</xdr:colOff>
                    <xdr:row>16</xdr:row>
                    <xdr:rowOff>28575</xdr:rowOff>
                  </to>
                </anchor>
              </controlPr>
            </control>
          </mc:Choice>
        </mc:AlternateContent>
        <mc:AlternateContent xmlns:mc="http://schemas.openxmlformats.org/markup-compatibility/2006">
          <mc:Choice Requires="x14">
            <control shapeId="6615" r:id="rId13" name="Check Box 471">
              <controlPr defaultSize="0" autoFill="0" autoLine="0" autoPict="0">
                <anchor moveWithCells="1">
                  <from>
                    <xdr:col>11</xdr:col>
                    <xdr:colOff>38100</xdr:colOff>
                    <xdr:row>16</xdr:row>
                    <xdr:rowOff>0</xdr:rowOff>
                  </from>
                  <to>
                    <xdr:col>20</xdr:col>
                    <xdr:colOff>47625</xdr:colOff>
                    <xdr:row>17</xdr:row>
                    <xdr:rowOff>28575</xdr:rowOff>
                  </to>
                </anchor>
              </controlPr>
            </control>
          </mc:Choice>
        </mc:AlternateContent>
        <mc:AlternateContent xmlns:mc="http://schemas.openxmlformats.org/markup-compatibility/2006">
          <mc:Choice Requires="x14">
            <control shapeId="6616" r:id="rId14" name="Check Box 472">
              <controlPr defaultSize="0" autoFill="0" autoLine="0" autoPict="0">
                <anchor moveWithCells="1">
                  <from>
                    <xdr:col>11</xdr:col>
                    <xdr:colOff>38100</xdr:colOff>
                    <xdr:row>17</xdr:row>
                    <xdr:rowOff>0</xdr:rowOff>
                  </from>
                  <to>
                    <xdr:col>20</xdr:col>
                    <xdr:colOff>47625</xdr:colOff>
                    <xdr:row>18</xdr:row>
                    <xdr:rowOff>28575</xdr:rowOff>
                  </to>
                </anchor>
              </controlPr>
            </control>
          </mc:Choice>
        </mc:AlternateContent>
        <mc:AlternateContent xmlns:mc="http://schemas.openxmlformats.org/markup-compatibility/2006">
          <mc:Choice Requires="x14">
            <control shapeId="6617" r:id="rId15" name="Check Box 473">
              <controlPr defaultSize="0" autoFill="0" autoLine="0" autoPict="0">
                <anchor moveWithCells="1">
                  <from>
                    <xdr:col>11</xdr:col>
                    <xdr:colOff>38100</xdr:colOff>
                    <xdr:row>18</xdr:row>
                    <xdr:rowOff>0</xdr:rowOff>
                  </from>
                  <to>
                    <xdr:col>20</xdr:col>
                    <xdr:colOff>47625</xdr:colOff>
                    <xdr:row>19</xdr:row>
                    <xdr:rowOff>28575</xdr:rowOff>
                  </to>
                </anchor>
              </controlPr>
            </control>
          </mc:Choice>
        </mc:AlternateContent>
        <mc:AlternateContent xmlns:mc="http://schemas.openxmlformats.org/markup-compatibility/2006">
          <mc:Choice Requires="x14">
            <control shapeId="6618" r:id="rId16" name="Check Box 474">
              <controlPr defaultSize="0" autoFill="0" autoLine="0" autoPict="0">
                <anchor moveWithCells="1">
                  <from>
                    <xdr:col>11</xdr:col>
                    <xdr:colOff>38100</xdr:colOff>
                    <xdr:row>19</xdr:row>
                    <xdr:rowOff>0</xdr:rowOff>
                  </from>
                  <to>
                    <xdr:col>20</xdr:col>
                    <xdr:colOff>47625</xdr:colOff>
                    <xdr:row>20</xdr:row>
                    <xdr:rowOff>28575</xdr:rowOff>
                  </to>
                </anchor>
              </controlPr>
            </control>
          </mc:Choice>
        </mc:AlternateContent>
        <mc:AlternateContent xmlns:mc="http://schemas.openxmlformats.org/markup-compatibility/2006">
          <mc:Choice Requires="x14">
            <control shapeId="6619" r:id="rId17" name="Check Box 475">
              <controlPr defaultSize="0" autoFill="0" autoLine="0" autoPict="0">
                <anchor moveWithCells="1">
                  <from>
                    <xdr:col>11</xdr:col>
                    <xdr:colOff>38100</xdr:colOff>
                    <xdr:row>20</xdr:row>
                    <xdr:rowOff>0</xdr:rowOff>
                  </from>
                  <to>
                    <xdr:col>20</xdr:col>
                    <xdr:colOff>47625</xdr:colOff>
                    <xdr:row>21</xdr:row>
                    <xdr:rowOff>28575</xdr:rowOff>
                  </to>
                </anchor>
              </controlPr>
            </control>
          </mc:Choice>
        </mc:AlternateContent>
        <mc:AlternateContent xmlns:mc="http://schemas.openxmlformats.org/markup-compatibility/2006">
          <mc:Choice Requires="x14">
            <control shapeId="6620" r:id="rId18" name="Check Box 476">
              <controlPr defaultSize="0" autoFill="0" autoLine="0" autoPict="0">
                <anchor moveWithCells="1">
                  <from>
                    <xdr:col>11</xdr:col>
                    <xdr:colOff>38100</xdr:colOff>
                    <xdr:row>21</xdr:row>
                    <xdr:rowOff>0</xdr:rowOff>
                  </from>
                  <to>
                    <xdr:col>20</xdr:col>
                    <xdr:colOff>47625</xdr:colOff>
                    <xdr:row>22</xdr:row>
                    <xdr:rowOff>28575</xdr:rowOff>
                  </to>
                </anchor>
              </controlPr>
            </control>
          </mc:Choice>
        </mc:AlternateContent>
        <mc:AlternateContent xmlns:mc="http://schemas.openxmlformats.org/markup-compatibility/2006">
          <mc:Choice Requires="x14">
            <control shapeId="6621" r:id="rId19" name="Check Box 477">
              <controlPr defaultSize="0" autoFill="0" autoLine="0" autoPict="0">
                <anchor moveWithCells="1">
                  <from>
                    <xdr:col>11</xdr:col>
                    <xdr:colOff>38100</xdr:colOff>
                    <xdr:row>22</xdr:row>
                    <xdr:rowOff>0</xdr:rowOff>
                  </from>
                  <to>
                    <xdr:col>20</xdr:col>
                    <xdr:colOff>47625</xdr:colOff>
                    <xdr:row>23</xdr:row>
                    <xdr:rowOff>28575</xdr:rowOff>
                  </to>
                </anchor>
              </controlPr>
            </control>
          </mc:Choice>
        </mc:AlternateContent>
        <mc:AlternateContent xmlns:mc="http://schemas.openxmlformats.org/markup-compatibility/2006">
          <mc:Choice Requires="x14">
            <control shapeId="6622" r:id="rId20" name="Check Box 478">
              <controlPr defaultSize="0" autoFill="0" autoLine="0" autoPict="0">
                <anchor moveWithCells="1">
                  <from>
                    <xdr:col>11</xdr:col>
                    <xdr:colOff>38100</xdr:colOff>
                    <xdr:row>23</xdr:row>
                    <xdr:rowOff>0</xdr:rowOff>
                  </from>
                  <to>
                    <xdr:col>20</xdr:col>
                    <xdr:colOff>47625</xdr:colOff>
                    <xdr:row>24</xdr:row>
                    <xdr:rowOff>28575</xdr:rowOff>
                  </to>
                </anchor>
              </controlPr>
            </control>
          </mc:Choice>
        </mc:AlternateContent>
        <mc:AlternateContent xmlns:mc="http://schemas.openxmlformats.org/markup-compatibility/2006">
          <mc:Choice Requires="x14">
            <control shapeId="6623" r:id="rId21" name="Check Box 479">
              <controlPr defaultSize="0" autoFill="0" autoLine="0" autoPict="0">
                <anchor moveWithCells="1">
                  <from>
                    <xdr:col>11</xdr:col>
                    <xdr:colOff>38100</xdr:colOff>
                    <xdr:row>24</xdr:row>
                    <xdr:rowOff>0</xdr:rowOff>
                  </from>
                  <to>
                    <xdr:col>20</xdr:col>
                    <xdr:colOff>47625</xdr:colOff>
                    <xdr:row>25</xdr:row>
                    <xdr:rowOff>28575</xdr:rowOff>
                  </to>
                </anchor>
              </controlPr>
            </control>
          </mc:Choice>
        </mc:AlternateContent>
        <mc:AlternateContent xmlns:mc="http://schemas.openxmlformats.org/markup-compatibility/2006">
          <mc:Choice Requires="x14">
            <control shapeId="6624" r:id="rId22" name="Check Box 480">
              <controlPr defaultSize="0" autoFill="0" autoLine="0" autoPict="0">
                <anchor moveWithCells="1">
                  <from>
                    <xdr:col>11</xdr:col>
                    <xdr:colOff>38100</xdr:colOff>
                    <xdr:row>25</xdr:row>
                    <xdr:rowOff>0</xdr:rowOff>
                  </from>
                  <to>
                    <xdr:col>20</xdr:col>
                    <xdr:colOff>47625</xdr:colOff>
                    <xdr:row>26</xdr:row>
                    <xdr:rowOff>28575</xdr:rowOff>
                  </to>
                </anchor>
              </controlPr>
            </control>
          </mc:Choice>
        </mc:AlternateContent>
        <mc:AlternateContent xmlns:mc="http://schemas.openxmlformats.org/markup-compatibility/2006">
          <mc:Choice Requires="x14">
            <control shapeId="6625" r:id="rId23" name="Check Box 481">
              <controlPr defaultSize="0" autoFill="0" autoLine="0" autoPict="0">
                <anchor moveWithCells="1">
                  <from>
                    <xdr:col>11</xdr:col>
                    <xdr:colOff>38100</xdr:colOff>
                    <xdr:row>26</xdr:row>
                    <xdr:rowOff>0</xdr:rowOff>
                  </from>
                  <to>
                    <xdr:col>20</xdr:col>
                    <xdr:colOff>47625</xdr:colOff>
                    <xdr:row>27</xdr:row>
                    <xdr:rowOff>28575</xdr:rowOff>
                  </to>
                </anchor>
              </controlPr>
            </control>
          </mc:Choice>
        </mc:AlternateContent>
        <mc:AlternateContent xmlns:mc="http://schemas.openxmlformats.org/markup-compatibility/2006">
          <mc:Choice Requires="x14">
            <control shapeId="6626" r:id="rId24" name="Check Box 482">
              <controlPr defaultSize="0" autoFill="0" autoLine="0" autoPict="0">
                <anchor moveWithCells="1">
                  <from>
                    <xdr:col>11</xdr:col>
                    <xdr:colOff>38100</xdr:colOff>
                    <xdr:row>27</xdr:row>
                    <xdr:rowOff>0</xdr:rowOff>
                  </from>
                  <to>
                    <xdr:col>20</xdr:col>
                    <xdr:colOff>47625</xdr:colOff>
                    <xdr:row>28</xdr:row>
                    <xdr:rowOff>28575</xdr:rowOff>
                  </to>
                </anchor>
              </controlPr>
            </control>
          </mc:Choice>
        </mc:AlternateContent>
        <mc:AlternateContent xmlns:mc="http://schemas.openxmlformats.org/markup-compatibility/2006">
          <mc:Choice Requires="x14">
            <control shapeId="6627" r:id="rId25" name="Check Box 483">
              <controlPr defaultSize="0" autoFill="0" autoLine="0" autoPict="0">
                <anchor moveWithCells="1">
                  <from>
                    <xdr:col>11</xdr:col>
                    <xdr:colOff>38100</xdr:colOff>
                    <xdr:row>28</xdr:row>
                    <xdr:rowOff>0</xdr:rowOff>
                  </from>
                  <to>
                    <xdr:col>20</xdr:col>
                    <xdr:colOff>47625</xdr:colOff>
                    <xdr:row>29</xdr:row>
                    <xdr:rowOff>28575</xdr:rowOff>
                  </to>
                </anchor>
              </controlPr>
            </control>
          </mc:Choice>
        </mc:AlternateContent>
        <mc:AlternateContent xmlns:mc="http://schemas.openxmlformats.org/markup-compatibility/2006">
          <mc:Choice Requires="x14">
            <control shapeId="6628" r:id="rId26" name="Check Box 484">
              <controlPr defaultSize="0" autoFill="0" autoLine="0" autoPict="0">
                <anchor moveWithCells="1">
                  <from>
                    <xdr:col>11</xdr:col>
                    <xdr:colOff>38100</xdr:colOff>
                    <xdr:row>29</xdr:row>
                    <xdr:rowOff>0</xdr:rowOff>
                  </from>
                  <to>
                    <xdr:col>20</xdr:col>
                    <xdr:colOff>47625</xdr:colOff>
                    <xdr:row>30</xdr:row>
                    <xdr:rowOff>28575</xdr:rowOff>
                  </to>
                </anchor>
              </controlPr>
            </control>
          </mc:Choice>
        </mc:AlternateContent>
        <mc:AlternateContent xmlns:mc="http://schemas.openxmlformats.org/markup-compatibility/2006">
          <mc:Choice Requires="x14">
            <control shapeId="6629" r:id="rId27" name="Check Box 485">
              <controlPr defaultSize="0" autoFill="0" autoLine="0" autoPict="0">
                <anchor moveWithCells="1">
                  <from>
                    <xdr:col>11</xdr:col>
                    <xdr:colOff>38100</xdr:colOff>
                    <xdr:row>30</xdr:row>
                    <xdr:rowOff>0</xdr:rowOff>
                  </from>
                  <to>
                    <xdr:col>20</xdr:col>
                    <xdr:colOff>47625</xdr:colOff>
                    <xdr:row>31</xdr:row>
                    <xdr:rowOff>28575</xdr:rowOff>
                  </to>
                </anchor>
              </controlPr>
            </control>
          </mc:Choice>
        </mc:AlternateContent>
        <mc:AlternateContent xmlns:mc="http://schemas.openxmlformats.org/markup-compatibility/2006">
          <mc:Choice Requires="x14">
            <control shapeId="6630" r:id="rId28" name="Check Box 486">
              <controlPr defaultSize="0" autoFill="0" autoLine="0" autoPict="0">
                <anchor moveWithCells="1">
                  <from>
                    <xdr:col>11</xdr:col>
                    <xdr:colOff>38100</xdr:colOff>
                    <xdr:row>31</xdr:row>
                    <xdr:rowOff>0</xdr:rowOff>
                  </from>
                  <to>
                    <xdr:col>20</xdr:col>
                    <xdr:colOff>47625</xdr:colOff>
                    <xdr:row>32</xdr:row>
                    <xdr:rowOff>28575</xdr:rowOff>
                  </to>
                </anchor>
              </controlPr>
            </control>
          </mc:Choice>
        </mc:AlternateContent>
        <mc:AlternateContent xmlns:mc="http://schemas.openxmlformats.org/markup-compatibility/2006">
          <mc:Choice Requires="x14">
            <control shapeId="6631" r:id="rId29" name="Check Box 487">
              <controlPr defaultSize="0" autoFill="0" autoLine="0" autoPict="0">
                <anchor moveWithCells="1">
                  <from>
                    <xdr:col>11</xdr:col>
                    <xdr:colOff>38100</xdr:colOff>
                    <xdr:row>32</xdr:row>
                    <xdr:rowOff>0</xdr:rowOff>
                  </from>
                  <to>
                    <xdr:col>20</xdr:col>
                    <xdr:colOff>47625</xdr:colOff>
                    <xdr:row>33</xdr:row>
                    <xdr:rowOff>28575</xdr:rowOff>
                  </to>
                </anchor>
              </controlPr>
            </control>
          </mc:Choice>
        </mc:AlternateContent>
        <mc:AlternateContent xmlns:mc="http://schemas.openxmlformats.org/markup-compatibility/2006">
          <mc:Choice Requires="x14">
            <control shapeId="6632" r:id="rId30" name="Check Box 488">
              <controlPr defaultSize="0" autoFill="0" autoLine="0" autoPict="0">
                <anchor moveWithCells="1">
                  <from>
                    <xdr:col>11</xdr:col>
                    <xdr:colOff>38100</xdr:colOff>
                    <xdr:row>33</xdr:row>
                    <xdr:rowOff>0</xdr:rowOff>
                  </from>
                  <to>
                    <xdr:col>20</xdr:col>
                    <xdr:colOff>47625</xdr:colOff>
                    <xdr:row>34</xdr:row>
                    <xdr:rowOff>28575</xdr:rowOff>
                  </to>
                </anchor>
              </controlPr>
            </control>
          </mc:Choice>
        </mc:AlternateContent>
        <mc:AlternateContent xmlns:mc="http://schemas.openxmlformats.org/markup-compatibility/2006">
          <mc:Choice Requires="x14">
            <control shapeId="6633" r:id="rId31" name="Check Box 489">
              <controlPr defaultSize="0" autoFill="0" autoLine="0" autoPict="0">
                <anchor moveWithCells="1">
                  <from>
                    <xdr:col>11</xdr:col>
                    <xdr:colOff>38100</xdr:colOff>
                    <xdr:row>34</xdr:row>
                    <xdr:rowOff>0</xdr:rowOff>
                  </from>
                  <to>
                    <xdr:col>20</xdr:col>
                    <xdr:colOff>47625</xdr:colOff>
                    <xdr:row>35</xdr:row>
                    <xdr:rowOff>28575</xdr:rowOff>
                  </to>
                </anchor>
              </controlPr>
            </control>
          </mc:Choice>
        </mc:AlternateContent>
        <mc:AlternateContent xmlns:mc="http://schemas.openxmlformats.org/markup-compatibility/2006">
          <mc:Choice Requires="x14">
            <control shapeId="6634" r:id="rId32" name="Check Box 490">
              <controlPr defaultSize="0" autoFill="0" autoLine="0" autoPict="0">
                <anchor moveWithCells="1">
                  <from>
                    <xdr:col>11</xdr:col>
                    <xdr:colOff>38100</xdr:colOff>
                    <xdr:row>35</xdr:row>
                    <xdr:rowOff>0</xdr:rowOff>
                  </from>
                  <to>
                    <xdr:col>20</xdr:col>
                    <xdr:colOff>47625</xdr:colOff>
                    <xdr:row>36</xdr:row>
                    <xdr:rowOff>28575</xdr:rowOff>
                  </to>
                </anchor>
              </controlPr>
            </control>
          </mc:Choice>
        </mc:AlternateContent>
        <mc:AlternateContent xmlns:mc="http://schemas.openxmlformats.org/markup-compatibility/2006">
          <mc:Choice Requires="x14">
            <control shapeId="6635" r:id="rId33" name="Check Box 491">
              <controlPr defaultSize="0" autoFill="0" autoLine="0" autoPict="0">
                <anchor moveWithCells="1">
                  <from>
                    <xdr:col>11</xdr:col>
                    <xdr:colOff>38100</xdr:colOff>
                    <xdr:row>36</xdr:row>
                    <xdr:rowOff>0</xdr:rowOff>
                  </from>
                  <to>
                    <xdr:col>20</xdr:col>
                    <xdr:colOff>47625</xdr:colOff>
                    <xdr:row>37</xdr:row>
                    <xdr:rowOff>28575</xdr:rowOff>
                  </to>
                </anchor>
              </controlPr>
            </control>
          </mc:Choice>
        </mc:AlternateContent>
        <mc:AlternateContent xmlns:mc="http://schemas.openxmlformats.org/markup-compatibility/2006">
          <mc:Choice Requires="x14">
            <control shapeId="6636" r:id="rId34" name="Check Box 492">
              <controlPr defaultSize="0" autoFill="0" autoLine="0" autoPict="0">
                <anchor moveWithCells="1">
                  <from>
                    <xdr:col>11</xdr:col>
                    <xdr:colOff>38100</xdr:colOff>
                    <xdr:row>37</xdr:row>
                    <xdr:rowOff>0</xdr:rowOff>
                  </from>
                  <to>
                    <xdr:col>20</xdr:col>
                    <xdr:colOff>47625</xdr:colOff>
                    <xdr:row>38</xdr:row>
                    <xdr:rowOff>28575</xdr:rowOff>
                  </to>
                </anchor>
              </controlPr>
            </control>
          </mc:Choice>
        </mc:AlternateContent>
        <mc:AlternateContent xmlns:mc="http://schemas.openxmlformats.org/markup-compatibility/2006">
          <mc:Choice Requires="x14">
            <control shapeId="6637" r:id="rId35" name="Check Box 493">
              <controlPr defaultSize="0" autoFill="0" autoLine="0" autoPict="0">
                <anchor moveWithCells="1">
                  <from>
                    <xdr:col>28</xdr:col>
                    <xdr:colOff>38100</xdr:colOff>
                    <xdr:row>9</xdr:row>
                    <xdr:rowOff>0</xdr:rowOff>
                  </from>
                  <to>
                    <xdr:col>32</xdr:col>
                    <xdr:colOff>66675</xdr:colOff>
                    <xdr:row>10</xdr:row>
                    <xdr:rowOff>28575</xdr:rowOff>
                  </to>
                </anchor>
              </controlPr>
            </control>
          </mc:Choice>
        </mc:AlternateContent>
        <mc:AlternateContent xmlns:mc="http://schemas.openxmlformats.org/markup-compatibility/2006">
          <mc:Choice Requires="x14">
            <control shapeId="6638" r:id="rId36" name="Check Box 494">
              <controlPr defaultSize="0" autoFill="0" autoLine="0" autoPict="0">
                <anchor moveWithCells="1">
                  <from>
                    <xdr:col>28</xdr:col>
                    <xdr:colOff>38100</xdr:colOff>
                    <xdr:row>10</xdr:row>
                    <xdr:rowOff>0</xdr:rowOff>
                  </from>
                  <to>
                    <xdr:col>32</xdr:col>
                    <xdr:colOff>66675</xdr:colOff>
                    <xdr:row>11</xdr:row>
                    <xdr:rowOff>28575</xdr:rowOff>
                  </to>
                </anchor>
              </controlPr>
            </control>
          </mc:Choice>
        </mc:AlternateContent>
        <mc:AlternateContent xmlns:mc="http://schemas.openxmlformats.org/markup-compatibility/2006">
          <mc:Choice Requires="x14">
            <control shapeId="6664" r:id="rId37" name="Check Box 520">
              <controlPr defaultSize="0" autoFill="0" autoLine="0" autoPict="0">
                <anchor moveWithCells="1">
                  <from>
                    <xdr:col>28</xdr:col>
                    <xdr:colOff>38100</xdr:colOff>
                    <xdr:row>14</xdr:row>
                    <xdr:rowOff>0</xdr:rowOff>
                  </from>
                  <to>
                    <xdr:col>32</xdr:col>
                    <xdr:colOff>66675</xdr:colOff>
                    <xdr:row>15</xdr:row>
                    <xdr:rowOff>28575</xdr:rowOff>
                  </to>
                </anchor>
              </controlPr>
            </control>
          </mc:Choice>
        </mc:AlternateContent>
        <mc:AlternateContent xmlns:mc="http://schemas.openxmlformats.org/markup-compatibility/2006">
          <mc:Choice Requires="x14">
            <control shapeId="6665" r:id="rId38" name="Check Box 521">
              <controlPr defaultSize="0" autoFill="0" autoLine="0" autoPict="0">
                <anchor moveWithCells="1">
                  <from>
                    <xdr:col>28</xdr:col>
                    <xdr:colOff>38100</xdr:colOff>
                    <xdr:row>14</xdr:row>
                    <xdr:rowOff>0</xdr:rowOff>
                  </from>
                  <to>
                    <xdr:col>32</xdr:col>
                    <xdr:colOff>66675</xdr:colOff>
                    <xdr:row>15</xdr:row>
                    <xdr:rowOff>28575</xdr:rowOff>
                  </to>
                </anchor>
              </controlPr>
            </control>
          </mc:Choice>
        </mc:AlternateContent>
        <mc:AlternateContent xmlns:mc="http://schemas.openxmlformats.org/markup-compatibility/2006">
          <mc:Choice Requires="x14">
            <control shapeId="6666" r:id="rId39" name="Check Box 522">
              <controlPr defaultSize="0" autoFill="0" autoLine="0" autoPict="0">
                <anchor moveWithCells="1">
                  <from>
                    <xdr:col>28</xdr:col>
                    <xdr:colOff>38100</xdr:colOff>
                    <xdr:row>15</xdr:row>
                    <xdr:rowOff>0</xdr:rowOff>
                  </from>
                  <to>
                    <xdr:col>32</xdr:col>
                    <xdr:colOff>66675</xdr:colOff>
                    <xdr:row>16</xdr:row>
                    <xdr:rowOff>28575</xdr:rowOff>
                  </to>
                </anchor>
              </controlPr>
            </control>
          </mc:Choice>
        </mc:AlternateContent>
        <mc:AlternateContent xmlns:mc="http://schemas.openxmlformats.org/markup-compatibility/2006">
          <mc:Choice Requires="x14">
            <control shapeId="6667" r:id="rId40" name="Check Box 523">
              <controlPr defaultSize="0" autoFill="0" autoLine="0" autoPict="0">
                <anchor moveWithCells="1">
                  <from>
                    <xdr:col>28</xdr:col>
                    <xdr:colOff>38100</xdr:colOff>
                    <xdr:row>15</xdr:row>
                    <xdr:rowOff>0</xdr:rowOff>
                  </from>
                  <to>
                    <xdr:col>32</xdr:col>
                    <xdr:colOff>66675</xdr:colOff>
                    <xdr:row>16</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9"/>
  </sheetPr>
  <dimension ref="A1:AF162"/>
  <sheetViews>
    <sheetView zoomScale="90" workbookViewId="0">
      <pane xSplit="3" topLeftCell="D1" activePane="topRight" state="frozen"/>
      <selection activeCell="A72" sqref="A72"/>
      <selection pane="topRight" activeCell="G17" sqref="G17"/>
    </sheetView>
  </sheetViews>
  <sheetFormatPr defaultRowHeight="13.5"/>
  <cols>
    <col min="1" max="1" width="3.5" style="20" customWidth="1"/>
    <col min="2" max="2" width="13.25" style="20" customWidth="1"/>
    <col min="3" max="3" width="11.5" style="20" customWidth="1"/>
    <col min="4" max="7" width="11.125" style="20" customWidth="1"/>
    <col min="8" max="8" width="12.125" style="20" customWidth="1"/>
    <col min="9" max="29" width="11.125" style="20" customWidth="1"/>
    <col min="30" max="16384" width="9" style="20"/>
  </cols>
  <sheetData>
    <row r="1" spans="1:31" ht="4.5" customHeight="1" thickBot="1">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row>
    <row r="2" spans="1:31" ht="26.25" customHeight="1" thickBot="1">
      <c r="A2" s="143" t="s">
        <v>32</v>
      </c>
      <c r="B2" s="165">
        <f>+☆start!W4</f>
        <v>2012</v>
      </c>
      <c r="C2" s="166">
        <f>+☆start!W5</f>
        <v>4</v>
      </c>
      <c r="D2" s="62" t="s">
        <v>44</v>
      </c>
      <c r="E2" s="63"/>
      <c r="F2" s="63"/>
      <c r="G2" s="64"/>
      <c r="H2" s="264"/>
      <c r="I2" s="264"/>
      <c r="J2" s="264"/>
      <c r="K2" s="264"/>
      <c r="L2" s="264"/>
      <c r="M2" s="4"/>
      <c r="N2" s="4"/>
      <c r="O2" s="4"/>
      <c r="P2" s="4"/>
      <c r="Q2" s="4"/>
      <c r="S2" s="4"/>
      <c r="T2" s="4"/>
      <c r="U2" s="4"/>
      <c r="V2" s="4"/>
      <c r="W2" s="278" t="s">
        <v>128</v>
      </c>
      <c r="X2" s="4"/>
      <c r="Y2" s="4"/>
      <c r="Z2" s="4"/>
      <c r="AA2" s="4"/>
      <c r="AB2" s="4"/>
      <c r="AC2" s="4"/>
      <c r="AD2" s="4"/>
      <c r="AE2" s="4"/>
    </row>
    <row r="3" spans="1:31" ht="3.75" customHeight="1">
      <c r="A3" s="163" t="s">
        <v>76</v>
      </c>
      <c r="B3" s="4"/>
      <c r="C3" s="4"/>
      <c r="D3" s="4"/>
      <c r="E3" s="4"/>
      <c r="F3" s="4"/>
      <c r="G3" s="4"/>
      <c r="H3" s="4"/>
      <c r="I3" s="4"/>
      <c r="J3" s="4"/>
      <c r="K3" s="4"/>
      <c r="L3" s="4"/>
      <c r="M3" s="158"/>
      <c r="N3" s="163" t="s">
        <v>76</v>
      </c>
      <c r="O3" s="4"/>
      <c r="P3" s="4"/>
      <c r="Q3" s="4"/>
    </row>
    <row r="4" spans="1:31" s="164" customFormat="1" ht="16.5" customHeight="1">
      <c r="A4" s="690" t="s">
        <v>74</v>
      </c>
      <c r="B4" s="691"/>
      <c r="C4" s="186" t="s">
        <v>26</v>
      </c>
      <c r="D4" s="265" t="str">
        <f>+☆start!W10</f>
        <v>a</v>
      </c>
      <c r="E4" s="265" t="str">
        <f>+☆start!W11</f>
        <v>b</v>
      </c>
      <c r="F4" s="181"/>
      <c r="G4" s="144"/>
    </row>
    <row r="5" spans="1:31">
      <c r="A5" s="114" t="s">
        <v>60</v>
      </c>
      <c r="B5" s="2"/>
      <c r="C5" s="183">
        <f t="shared" ref="C5:C31" si="0">SUM(D5:E5)</f>
        <v>0</v>
      </c>
      <c r="D5" s="184">
        <f>+時給社員A!E37</f>
        <v>0</v>
      </c>
      <c r="E5" s="185">
        <f>+時給社員B!E36</f>
        <v>0</v>
      </c>
      <c r="F5" s="79"/>
      <c r="G5" s="5"/>
    </row>
    <row r="6" spans="1:31">
      <c r="A6" s="115" t="s">
        <v>19</v>
      </c>
      <c r="B6" s="2"/>
      <c r="C6" s="129">
        <f t="shared" si="0"/>
        <v>0</v>
      </c>
      <c r="D6" s="136">
        <f>+時給社員A!N37</f>
        <v>0</v>
      </c>
      <c r="E6" s="137">
        <f>+時給社員B!N36</f>
        <v>0</v>
      </c>
      <c r="F6" s="79"/>
      <c r="G6" s="5"/>
    </row>
    <row r="7" spans="1:31">
      <c r="A7" s="116" t="s">
        <v>53</v>
      </c>
      <c r="B7" s="2"/>
      <c r="C7" s="129">
        <f t="shared" si="0"/>
        <v>0</v>
      </c>
      <c r="D7" s="136">
        <f>+時給社員A!P37</f>
        <v>0</v>
      </c>
      <c r="E7" s="137">
        <f>+時給社員B!P36</f>
        <v>0</v>
      </c>
      <c r="F7" s="79"/>
      <c r="G7" s="5"/>
    </row>
    <row r="8" spans="1:31">
      <c r="A8" s="125" t="s">
        <v>123</v>
      </c>
      <c r="B8" s="263"/>
      <c r="C8" s="129">
        <f t="shared" si="0"/>
        <v>0</v>
      </c>
      <c r="D8" s="136">
        <f>+時給社員A!R37</f>
        <v>0</v>
      </c>
      <c r="E8" s="137">
        <f>+時給社員B!R36</f>
        <v>0</v>
      </c>
      <c r="F8" s="79"/>
      <c r="G8" s="5"/>
    </row>
    <row r="9" spans="1:31">
      <c r="A9" s="124" t="s">
        <v>124</v>
      </c>
      <c r="B9" s="263"/>
      <c r="C9" s="129">
        <f t="shared" si="0"/>
        <v>0</v>
      </c>
      <c r="D9" s="136">
        <f>+時給社員A!T37</f>
        <v>0</v>
      </c>
      <c r="E9" s="137">
        <f>+時給社員B!T36</f>
        <v>0</v>
      </c>
      <c r="F9" s="79"/>
      <c r="G9" s="5"/>
    </row>
    <row r="10" spans="1:31" ht="12" customHeight="1">
      <c r="A10" s="686" t="s">
        <v>42</v>
      </c>
      <c r="B10" s="238" t="s">
        <v>56</v>
      </c>
      <c r="C10" s="10">
        <f t="shared" si="0"/>
        <v>0</v>
      </c>
      <c r="D10" s="416">
        <f>+時給社員A!M37</f>
        <v>0</v>
      </c>
      <c r="E10" s="239">
        <f>+時給社員B!M36</f>
        <v>0</v>
      </c>
      <c r="F10" s="79"/>
      <c r="G10" s="5"/>
    </row>
    <row r="11" spans="1:31" ht="12.75" customHeight="1">
      <c r="A11" s="687"/>
      <c r="B11" s="124" t="s">
        <v>119</v>
      </c>
      <c r="C11" s="9">
        <f t="shared" si="0"/>
        <v>0</v>
      </c>
      <c r="D11" s="132">
        <f>+時給社員A!O37</f>
        <v>0</v>
      </c>
      <c r="E11" s="130">
        <f>+時給社員B!O36</f>
        <v>0</v>
      </c>
      <c r="F11" s="79"/>
      <c r="G11" s="5"/>
    </row>
    <row r="12" spans="1:31" ht="12.75" customHeight="1">
      <c r="A12" s="687"/>
      <c r="B12" s="125" t="s">
        <v>55</v>
      </c>
      <c r="C12" s="9">
        <f t="shared" si="0"/>
        <v>0</v>
      </c>
      <c r="D12" s="132">
        <f>+時給社員A!Q37</f>
        <v>0</v>
      </c>
      <c r="E12" s="167">
        <f>+時給社員B!Q36</f>
        <v>0</v>
      </c>
      <c r="F12" s="79"/>
      <c r="G12" s="5"/>
    </row>
    <row r="13" spans="1:31" ht="12.75" customHeight="1">
      <c r="A13" s="687"/>
      <c r="B13" s="124" t="s">
        <v>61</v>
      </c>
      <c r="C13" s="9">
        <f t="shared" si="0"/>
        <v>0</v>
      </c>
      <c r="D13" s="131">
        <f>+時給社員A!S37</f>
        <v>0</v>
      </c>
      <c r="E13" s="131">
        <f>+時給社員B!S36</f>
        <v>0</v>
      </c>
      <c r="F13" s="79"/>
      <c r="G13" s="5"/>
    </row>
    <row r="14" spans="1:31" ht="12.75" customHeight="1">
      <c r="A14" s="687"/>
      <c r="B14" s="291" t="s">
        <v>0</v>
      </c>
      <c r="C14" s="9">
        <f t="shared" si="0"/>
        <v>0</v>
      </c>
      <c r="D14" s="133"/>
      <c r="E14" s="133"/>
      <c r="F14" s="79"/>
      <c r="G14" s="5"/>
    </row>
    <row r="15" spans="1:31" ht="12.75" customHeight="1">
      <c r="A15" s="687"/>
      <c r="B15" s="292" t="s">
        <v>1</v>
      </c>
      <c r="C15" s="9">
        <f t="shared" si="0"/>
        <v>0</v>
      </c>
      <c r="D15" s="134"/>
      <c r="E15" s="134"/>
      <c r="F15" s="79"/>
      <c r="G15" s="5"/>
    </row>
    <row r="16" spans="1:31" ht="12.75" customHeight="1">
      <c r="A16" s="687"/>
      <c r="B16" s="292"/>
      <c r="C16" s="9">
        <f t="shared" si="0"/>
        <v>0</v>
      </c>
      <c r="D16" s="134"/>
      <c r="E16" s="134"/>
      <c r="F16" s="79"/>
      <c r="G16" s="5"/>
    </row>
    <row r="17" spans="1:31" ht="12.75" customHeight="1">
      <c r="A17" s="687"/>
      <c r="B17" s="292"/>
      <c r="C17" s="9">
        <f t="shared" si="0"/>
        <v>0</v>
      </c>
      <c r="D17" s="134"/>
      <c r="E17" s="134"/>
      <c r="F17" s="79"/>
      <c r="G17" s="5"/>
    </row>
    <row r="18" spans="1:31" ht="12.75" customHeight="1">
      <c r="A18" s="687"/>
      <c r="B18" s="292"/>
      <c r="C18" s="9">
        <f t="shared" si="0"/>
        <v>0</v>
      </c>
      <c r="D18" s="204"/>
      <c r="E18" s="204"/>
      <c r="F18" s="79"/>
      <c r="G18" s="5"/>
    </row>
    <row r="19" spans="1:31" ht="12.75" customHeight="1">
      <c r="A19" s="687"/>
      <c r="B19" s="6" t="s">
        <v>2</v>
      </c>
      <c r="C19" s="9">
        <f t="shared" si="0"/>
        <v>0</v>
      </c>
      <c r="D19" s="206">
        <f>SUM(D10:D18)</f>
        <v>0</v>
      </c>
      <c r="E19" s="207">
        <f>SUM(E10:E18)</f>
        <v>0</v>
      </c>
      <c r="F19" s="79"/>
      <c r="G19" s="5"/>
    </row>
    <row r="20" spans="1:31" ht="12.75" customHeight="1">
      <c r="A20" s="687"/>
      <c r="B20" s="292" t="s">
        <v>3</v>
      </c>
      <c r="C20" s="9">
        <f t="shared" si="0"/>
        <v>0</v>
      </c>
      <c r="D20" s="141"/>
      <c r="E20" s="141"/>
      <c r="F20" s="79"/>
      <c r="G20" s="5"/>
    </row>
    <row r="21" spans="1:31" ht="12.75" customHeight="1">
      <c r="A21" s="687"/>
      <c r="B21" s="22" t="s">
        <v>4</v>
      </c>
      <c r="C21" s="128">
        <f t="shared" si="0"/>
        <v>0</v>
      </c>
      <c r="D21" s="206">
        <f>SUM(D19:D20)</f>
        <v>0</v>
      </c>
      <c r="E21" s="207">
        <f>SUM(E19:E20)</f>
        <v>0</v>
      </c>
      <c r="F21" s="79"/>
      <c r="G21" s="5"/>
    </row>
    <row r="22" spans="1:31" ht="12.75" customHeight="1">
      <c r="A22" s="686" t="s">
        <v>43</v>
      </c>
      <c r="B22" s="126" t="str">
        <f>+B99</f>
        <v>健康保険</v>
      </c>
      <c r="C22" s="9">
        <f t="shared" si="0"/>
        <v>0</v>
      </c>
      <c r="D22" s="330"/>
      <c r="E22" s="330"/>
      <c r="F22" s="79"/>
      <c r="G22" s="5"/>
    </row>
    <row r="23" spans="1:31" ht="12.75" customHeight="1">
      <c r="A23" s="687"/>
      <c r="B23" s="348" t="str">
        <f>+B100</f>
        <v>厚生年金</v>
      </c>
      <c r="C23" s="128">
        <f t="shared" si="0"/>
        <v>0</v>
      </c>
      <c r="D23" s="346"/>
      <c r="E23" s="346"/>
      <c r="F23" s="79"/>
      <c r="G23" s="5"/>
    </row>
    <row r="24" spans="1:31" ht="12.75" customHeight="1">
      <c r="A24" s="688"/>
      <c r="B24" s="347" t="str">
        <f>+B101</f>
        <v>雇用保険</v>
      </c>
      <c r="C24" s="128">
        <f t="shared" si="0"/>
        <v>0</v>
      </c>
      <c r="D24" s="346"/>
      <c r="E24" s="346"/>
      <c r="F24" s="79"/>
      <c r="G24" s="5"/>
    </row>
    <row r="25" spans="1:31" ht="12.75" customHeight="1">
      <c r="A25" s="688"/>
      <c r="B25" s="345" t="s">
        <v>8</v>
      </c>
      <c r="C25" s="128">
        <f t="shared" si="0"/>
        <v>0</v>
      </c>
      <c r="D25" s="346"/>
      <c r="E25" s="346"/>
      <c r="F25" s="79"/>
      <c r="G25" s="5"/>
    </row>
    <row r="26" spans="1:31" ht="12.75" customHeight="1">
      <c r="A26" s="687"/>
      <c r="B26" s="393" t="str">
        <f>+B103</f>
        <v>住民税</v>
      </c>
      <c r="C26" s="9">
        <f t="shared" si="0"/>
        <v>0</v>
      </c>
      <c r="D26" s="134"/>
      <c r="E26" s="134"/>
      <c r="F26" s="79"/>
      <c r="G26" s="5"/>
    </row>
    <row r="27" spans="1:31" ht="12.75" customHeight="1">
      <c r="A27" s="687"/>
      <c r="B27" s="392"/>
      <c r="C27" s="9">
        <f t="shared" si="0"/>
        <v>0</v>
      </c>
      <c r="D27" s="134"/>
      <c r="E27" s="134"/>
      <c r="F27" s="79"/>
      <c r="G27" s="5"/>
    </row>
    <row r="28" spans="1:31" ht="12.75" customHeight="1">
      <c r="A28" s="687"/>
      <c r="B28" s="292"/>
      <c r="C28" s="9">
        <f t="shared" si="0"/>
        <v>0</v>
      </c>
      <c r="D28" s="134"/>
      <c r="E28" s="134"/>
      <c r="F28" s="79"/>
      <c r="G28" s="5"/>
    </row>
    <row r="29" spans="1:31" ht="12.75" customHeight="1">
      <c r="A29" s="687"/>
      <c r="B29" s="292"/>
      <c r="C29" s="9">
        <f t="shared" si="0"/>
        <v>0</v>
      </c>
      <c r="D29" s="134"/>
      <c r="E29" s="134"/>
      <c r="F29" s="79"/>
      <c r="G29" s="5"/>
    </row>
    <row r="30" spans="1:31" ht="12.75" customHeight="1">
      <c r="A30" s="689"/>
      <c r="B30" s="87" t="s">
        <v>4</v>
      </c>
      <c r="C30" s="9">
        <f t="shared" si="0"/>
        <v>0</v>
      </c>
      <c r="D30" s="135">
        <f>SUM(D22:D29)</f>
        <v>0</v>
      </c>
      <c r="E30" s="135">
        <f>SUM(E22:E29)</f>
        <v>0</v>
      </c>
      <c r="F30" s="79"/>
      <c r="G30" s="5"/>
    </row>
    <row r="31" spans="1:31" ht="13.5" customHeight="1">
      <c r="A31" s="692" t="s">
        <v>10</v>
      </c>
      <c r="B31" s="692"/>
      <c r="C31" s="9">
        <f t="shared" si="0"/>
        <v>0</v>
      </c>
      <c r="D31" s="9">
        <f>+D21-D30</f>
        <v>0</v>
      </c>
      <c r="E31" s="9">
        <f>+E21-E30</f>
        <v>0</v>
      </c>
    </row>
    <row r="32" spans="1:31" ht="11.25" customHeight="1">
      <c r="A32" s="56"/>
      <c r="B32" s="24" t="s">
        <v>27</v>
      </c>
      <c r="C32" s="187"/>
      <c r="D32" s="49">
        <f>+D19-D22-D23-D24</f>
        <v>0</v>
      </c>
      <c r="E32" s="157">
        <f>+E19-E22-E23-E24</f>
        <v>0</v>
      </c>
      <c r="P32" s="5"/>
      <c r="Q32" s="5"/>
      <c r="R32" s="5"/>
      <c r="S32" s="5"/>
      <c r="T32" s="5"/>
      <c r="U32" s="5"/>
      <c r="V32" s="5"/>
      <c r="W32" s="5"/>
      <c r="X32" s="5"/>
      <c r="Y32" s="5"/>
      <c r="Z32" s="5"/>
      <c r="AA32" s="5"/>
      <c r="AB32" s="5"/>
      <c r="AC32" s="5"/>
      <c r="AD32" s="182"/>
      <c r="AE32" s="25"/>
    </row>
    <row r="33" spans="1:31" s="286" customFormat="1" ht="12.75" customHeight="1">
      <c r="A33" s="287" t="s">
        <v>76</v>
      </c>
      <c r="B33" s="283" t="s">
        <v>11</v>
      </c>
      <c r="C33" s="288"/>
      <c r="D33" s="284">
        <f>+☆start!$AB10</f>
        <v>0</v>
      </c>
      <c r="E33" s="285">
        <f>+☆start!$AB11</f>
        <v>0</v>
      </c>
      <c r="F33" s="20"/>
      <c r="G33" s="20"/>
      <c r="H33" s="20"/>
      <c r="I33" s="20"/>
      <c r="J33" s="20"/>
      <c r="K33" s="20"/>
      <c r="L33" s="20"/>
      <c r="M33" s="20"/>
      <c r="N33" s="20"/>
      <c r="O33" s="20"/>
      <c r="P33" s="5"/>
      <c r="Q33" s="5"/>
      <c r="R33" s="5"/>
      <c r="S33" s="5"/>
      <c r="T33" s="5"/>
      <c r="U33" s="5"/>
      <c r="V33" s="5"/>
      <c r="W33" s="5"/>
      <c r="X33" s="5"/>
      <c r="Y33" s="5"/>
      <c r="Z33" s="5"/>
      <c r="AA33" s="5"/>
      <c r="AB33" s="5"/>
      <c r="AC33" s="5"/>
      <c r="AD33" s="289"/>
      <c r="AE33" s="290"/>
    </row>
    <row r="34" spans="1:31">
      <c r="A34" s="163" t="s">
        <v>76</v>
      </c>
      <c r="B34" s="7"/>
      <c r="C34" s="7"/>
      <c r="D34" s="8"/>
      <c r="E34" s="8"/>
      <c r="F34" s="8"/>
      <c r="G34" s="8"/>
      <c r="H34" s="8"/>
      <c r="I34" s="8"/>
      <c r="J34" s="8"/>
      <c r="K34" s="8"/>
      <c r="L34" s="8"/>
      <c r="M34" s="463"/>
      <c r="N34" s="8"/>
      <c r="O34" s="8"/>
      <c r="P34" s="8"/>
      <c r="Q34" s="8"/>
      <c r="R34" s="8"/>
      <c r="S34" s="8"/>
      <c r="T34" s="5"/>
      <c r="U34" s="5"/>
      <c r="V34" s="5"/>
      <c r="W34" s="5"/>
      <c r="X34" s="5"/>
      <c r="Y34" s="5"/>
      <c r="Z34" s="5"/>
      <c r="AA34" s="5"/>
      <c r="AB34" s="5"/>
      <c r="AC34" s="5"/>
      <c r="AD34" s="5"/>
      <c r="AE34" s="5"/>
    </row>
    <row r="35" spans="1:31" hidden="1">
      <c r="A35" s="7"/>
      <c r="B35" s="7"/>
      <c r="C35" s="7"/>
      <c r="D35" s="8"/>
      <c r="E35" s="8"/>
      <c r="F35" s="8"/>
      <c r="G35" s="8"/>
      <c r="H35" s="8"/>
      <c r="I35" s="8"/>
      <c r="J35" s="8"/>
      <c r="K35" s="8"/>
      <c r="L35" s="8"/>
      <c r="M35" s="8"/>
      <c r="N35" s="8"/>
      <c r="O35" s="8"/>
      <c r="P35" s="8"/>
      <c r="Q35" s="8"/>
      <c r="R35" s="8"/>
      <c r="S35" s="8"/>
      <c r="T35" s="5"/>
      <c r="U35" s="5"/>
      <c r="V35" s="5"/>
      <c r="W35" s="5"/>
      <c r="X35" s="5"/>
      <c r="Y35" s="5"/>
      <c r="Z35" s="5"/>
      <c r="AA35" s="5"/>
      <c r="AB35" s="5"/>
      <c r="AC35" s="5"/>
      <c r="AD35" s="5"/>
      <c r="AE35" s="5"/>
    </row>
    <row r="36" spans="1:31" ht="13.5" hidden="1" customHeight="1">
      <c r="A36" s="683" t="s">
        <v>34</v>
      </c>
      <c r="B36" s="53" t="s">
        <v>40</v>
      </c>
      <c r="C36" s="46" t="s">
        <v>33</v>
      </c>
      <c r="D36" s="3"/>
      <c r="E36" s="8"/>
      <c r="F36" s="3"/>
      <c r="G36" s="8"/>
      <c r="H36" s="8"/>
      <c r="I36" s="8"/>
      <c r="J36" s="8"/>
      <c r="K36" s="8"/>
      <c r="L36" s="8"/>
      <c r="M36" s="8"/>
      <c r="N36" s="8"/>
      <c r="O36" s="8"/>
      <c r="P36" s="8"/>
      <c r="Q36" s="8"/>
      <c r="R36" s="8"/>
      <c r="S36" s="8"/>
      <c r="T36" s="5"/>
      <c r="U36" s="5"/>
      <c r="V36" s="5"/>
      <c r="W36" s="5"/>
      <c r="X36" s="5"/>
      <c r="Y36" s="5"/>
      <c r="Z36" s="5"/>
      <c r="AA36" s="5"/>
      <c r="AB36" s="5"/>
      <c r="AC36" s="5"/>
      <c r="AD36" s="5"/>
      <c r="AE36" s="5"/>
    </row>
    <row r="37" spans="1:31" hidden="1">
      <c r="A37" s="684"/>
      <c r="B37" s="139">
        <v>10000</v>
      </c>
      <c r="C37" s="140" t="e">
        <f t="shared" ref="C37:C45" si="1">SUM(E50:AD50)+D109</f>
        <v>#REF!</v>
      </c>
      <c r="D37" s="3"/>
      <c r="E37" s="70"/>
      <c r="F37" s="70"/>
      <c r="G37" s="70"/>
      <c r="H37" s="70"/>
      <c r="I37" s="70"/>
      <c r="J37" s="17"/>
      <c r="K37" s="17"/>
      <c r="L37" s="17"/>
      <c r="M37" s="17"/>
      <c r="N37" s="17"/>
      <c r="O37" s="17"/>
      <c r="P37" s="17"/>
      <c r="Q37" s="17"/>
      <c r="R37" s="17"/>
      <c r="S37" s="17"/>
      <c r="T37" s="17"/>
      <c r="U37" s="17"/>
      <c r="V37" s="18"/>
      <c r="W37" s="5"/>
      <c r="X37" s="5"/>
      <c r="Y37" s="5"/>
      <c r="Z37" s="5"/>
      <c r="AA37" s="5"/>
      <c r="AB37" s="5"/>
      <c r="AC37" s="5"/>
      <c r="AD37" s="5"/>
      <c r="AE37" s="5"/>
    </row>
    <row r="38" spans="1:31" hidden="1">
      <c r="A38" s="684"/>
      <c r="B38" s="139">
        <v>5000</v>
      </c>
      <c r="C38" s="140" t="e">
        <f t="shared" si="1"/>
        <v>#REF!</v>
      </c>
      <c r="D38" s="3"/>
      <c r="E38" s="70"/>
      <c r="F38" s="70"/>
      <c r="G38" s="70"/>
      <c r="H38" s="70"/>
      <c r="I38" s="70"/>
      <c r="J38" s="17"/>
      <c r="K38" s="17"/>
      <c r="L38" s="17"/>
      <c r="M38" s="17"/>
      <c r="N38" s="17"/>
      <c r="O38" s="17"/>
      <c r="P38" s="17"/>
      <c r="Q38" s="17"/>
      <c r="R38" s="17"/>
      <c r="S38" s="17"/>
      <c r="T38" s="17"/>
      <c r="U38" s="17"/>
      <c r="V38" s="18"/>
      <c r="W38" s="5"/>
      <c r="X38" s="5"/>
      <c r="Y38" s="5"/>
      <c r="Z38" s="5"/>
      <c r="AA38" s="5"/>
      <c r="AB38" s="5"/>
      <c r="AC38" s="5"/>
      <c r="AD38" s="5"/>
      <c r="AE38" s="5"/>
    </row>
    <row r="39" spans="1:31" hidden="1">
      <c r="A39" s="684"/>
      <c r="B39" s="139">
        <v>1000</v>
      </c>
      <c r="C39" s="140" t="e">
        <f t="shared" si="1"/>
        <v>#REF!</v>
      </c>
      <c r="D39" s="3"/>
      <c r="E39" s="70"/>
      <c r="F39" s="70"/>
      <c r="G39" s="70"/>
      <c r="H39" s="70"/>
      <c r="I39" s="70"/>
      <c r="J39" s="17"/>
      <c r="K39" s="17"/>
      <c r="L39" s="17"/>
      <c r="M39" s="17"/>
      <c r="N39" s="17"/>
      <c r="O39" s="17"/>
      <c r="P39" s="17"/>
      <c r="Q39" s="17"/>
      <c r="R39" s="17"/>
      <c r="S39" s="17"/>
      <c r="T39" s="17"/>
      <c r="U39" s="17"/>
      <c r="V39" s="18"/>
      <c r="W39" s="5"/>
      <c r="X39" s="5"/>
      <c r="Y39" s="5"/>
      <c r="Z39" s="5"/>
      <c r="AA39" s="5"/>
      <c r="AB39" s="5"/>
      <c r="AC39" s="5"/>
      <c r="AD39" s="5"/>
      <c r="AE39" s="5"/>
    </row>
    <row r="40" spans="1:31" hidden="1">
      <c r="A40" s="684"/>
      <c r="B40" s="139">
        <v>500</v>
      </c>
      <c r="C40" s="140" t="e">
        <f t="shared" si="1"/>
        <v>#REF!</v>
      </c>
      <c r="D40" s="3"/>
      <c r="E40" s="70"/>
      <c r="F40" s="70"/>
      <c r="G40" s="70"/>
      <c r="H40" s="70"/>
      <c r="I40" s="70"/>
      <c r="J40" s="17"/>
      <c r="K40" s="17"/>
      <c r="L40" s="17"/>
      <c r="M40" s="17"/>
      <c r="N40" s="17"/>
      <c r="O40" s="17"/>
      <c r="P40" s="17"/>
      <c r="Q40" s="17"/>
      <c r="R40" s="17"/>
      <c r="S40" s="17"/>
      <c r="T40" s="17"/>
      <c r="U40" s="17"/>
      <c r="V40" s="18"/>
      <c r="W40" s="5"/>
      <c r="X40" s="5"/>
      <c r="Y40" s="5"/>
      <c r="Z40" s="5"/>
      <c r="AA40" s="5"/>
      <c r="AB40" s="5"/>
      <c r="AC40" s="5"/>
      <c r="AD40" s="5"/>
      <c r="AE40" s="5"/>
    </row>
    <row r="41" spans="1:31" hidden="1">
      <c r="A41" s="684"/>
      <c r="B41" s="139">
        <v>100</v>
      </c>
      <c r="C41" s="140" t="e">
        <f t="shared" si="1"/>
        <v>#REF!</v>
      </c>
      <c r="D41" s="3"/>
      <c r="E41" s="70"/>
      <c r="F41" s="70"/>
      <c r="G41" s="70"/>
      <c r="H41" s="70"/>
      <c r="I41" s="70"/>
      <c r="J41" s="17"/>
      <c r="K41" s="17"/>
      <c r="L41" s="17"/>
      <c r="M41" s="17"/>
      <c r="N41" s="17"/>
      <c r="O41" s="17"/>
      <c r="P41" s="17"/>
      <c r="Q41" s="17"/>
      <c r="R41" s="17"/>
      <c r="S41" s="17"/>
      <c r="T41" s="17"/>
      <c r="U41" s="17"/>
      <c r="V41" s="18"/>
      <c r="W41" s="5"/>
      <c r="X41" s="5"/>
      <c r="Y41" s="5"/>
      <c r="Z41" s="5"/>
      <c r="AA41" s="5"/>
      <c r="AB41" s="5"/>
      <c r="AC41" s="5"/>
      <c r="AD41" s="5"/>
      <c r="AE41" s="5"/>
    </row>
    <row r="42" spans="1:31" hidden="1">
      <c r="A42" s="684"/>
      <c r="B42" s="139">
        <v>50</v>
      </c>
      <c r="C42" s="140" t="e">
        <f t="shared" si="1"/>
        <v>#REF!</v>
      </c>
      <c r="D42" s="3"/>
      <c r="E42" s="70"/>
      <c r="F42" s="70"/>
      <c r="G42" s="70"/>
      <c r="H42" s="70"/>
      <c r="I42" s="70"/>
      <c r="J42" s="17"/>
      <c r="K42" s="17"/>
      <c r="L42" s="17"/>
      <c r="M42" s="17"/>
      <c r="N42" s="17"/>
      <c r="O42" s="17"/>
      <c r="P42" s="17"/>
      <c r="Q42" s="17"/>
      <c r="R42" s="17"/>
      <c r="S42" s="17"/>
      <c r="T42" s="17"/>
      <c r="U42" s="17"/>
      <c r="V42" s="18"/>
      <c r="W42" s="5"/>
      <c r="X42" s="5"/>
      <c r="Y42" s="5"/>
      <c r="Z42" s="5"/>
      <c r="AA42" s="5"/>
      <c r="AB42" s="5"/>
      <c r="AC42" s="5"/>
      <c r="AD42" s="5"/>
      <c r="AE42" s="5"/>
    </row>
    <row r="43" spans="1:31" hidden="1">
      <c r="A43" s="684"/>
      <c r="B43" s="139">
        <v>10</v>
      </c>
      <c r="C43" s="140" t="e">
        <f t="shared" si="1"/>
        <v>#REF!</v>
      </c>
      <c r="D43" s="3"/>
      <c r="E43" s="70"/>
      <c r="F43" s="70"/>
      <c r="G43" s="70"/>
      <c r="H43" s="70"/>
      <c r="I43" s="70"/>
      <c r="J43" s="17"/>
      <c r="K43" s="17"/>
      <c r="L43" s="17"/>
      <c r="M43" s="17"/>
      <c r="N43" s="17"/>
      <c r="O43" s="17"/>
      <c r="P43" s="17"/>
      <c r="Q43" s="17"/>
      <c r="R43" s="17"/>
      <c r="S43" s="17"/>
      <c r="T43" s="17"/>
      <c r="U43" s="17"/>
      <c r="V43" s="18"/>
      <c r="W43" s="5"/>
      <c r="X43" s="5"/>
      <c r="Y43" s="5"/>
      <c r="Z43" s="5"/>
      <c r="AA43" s="5"/>
      <c r="AB43" s="5"/>
      <c r="AC43" s="5"/>
      <c r="AD43" s="5"/>
      <c r="AE43" s="5"/>
    </row>
    <row r="44" spans="1:31" hidden="1">
      <c r="A44" s="684"/>
      <c r="B44" s="139">
        <v>5</v>
      </c>
      <c r="C44" s="140" t="e">
        <f t="shared" si="1"/>
        <v>#REF!</v>
      </c>
      <c r="D44" s="3"/>
      <c r="E44" s="70"/>
      <c r="F44" s="70"/>
      <c r="G44" s="70"/>
      <c r="H44" s="70"/>
      <c r="I44" s="70"/>
      <c r="J44" s="17"/>
      <c r="K44" s="17"/>
      <c r="L44" s="17"/>
      <c r="M44" s="17"/>
      <c r="N44" s="17"/>
      <c r="O44" s="17"/>
      <c r="P44" s="17"/>
      <c r="Q44" s="17"/>
      <c r="R44" s="17"/>
      <c r="S44" s="17"/>
      <c r="T44" s="17"/>
      <c r="U44" s="17"/>
      <c r="V44" s="18"/>
      <c r="W44" s="5"/>
      <c r="X44" s="5"/>
      <c r="Y44" s="5"/>
      <c r="Z44" s="5"/>
      <c r="AA44" s="5"/>
      <c r="AB44" s="5"/>
      <c r="AC44" s="5"/>
      <c r="AD44" s="5"/>
      <c r="AE44" s="5"/>
    </row>
    <row r="45" spans="1:31" hidden="1">
      <c r="A45" s="684"/>
      <c r="B45" s="139">
        <v>1</v>
      </c>
      <c r="C45" s="140" t="e">
        <f t="shared" si="1"/>
        <v>#REF!</v>
      </c>
      <c r="D45" s="3"/>
      <c r="E45" s="70"/>
      <c r="F45" s="70"/>
      <c r="G45" s="70"/>
      <c r="H45" s="70"/>
      <c r="I45" s="70"/>
      <c r="J45" s="17"/>
      <c r="K45" s="17"/>
      <c r="L45" s="17"/>
      <c r="M45" s="17"/>
      <c r="N45" s="17"/>
      <c r="O45" s="17"/>
      <c r="P45" s="17"/>
      <c r="Q45" s="17"/>
      <c r="R45" s="17"/>
      <c r="S45" s="17"/>
      <c r="T45" s="17"/>
      <c r="U45" s="17"/>
      <c r="V45" s="18"/>
      <c r="W45" s="5"/>
      <c r="X45" s="5"/>
      <c r="Y45" s="5"/>
      <c r="Z45" s="5"/>
      <c r="AA45" s="5"/>
      <c r="AB45" s="5"/>
      <c r="AC45" s="5"/>
      <c r="AD45" s="5"/>
      <c r="AE45" s="5"/>
    </row>
    <row r="46" spans="1:31" hidden="1">
      <c r="A46" s="685"/>
      <c r="B46" s="127" t="s">
        <v>38</v>
      </c>
      <c r="C46" s="140">
        <f>+C31+D118</f>
        <v>0</v>
      </c>
      <c r="D46" s="54" t="s">
        <v>39</v>
      </c>
      <c r="E46" s="3"/>
      <c r="F46" s="17"/>
      <c r="G46" s="17"/>
      <c r="H46" s="17"/>
      <c r="I46" s="17"/>
      <c r="J46" s="17"/>
      <c r="K46" s="17"/>
      <c r="L46" s="17"/>
      <c r="M46" s="17"/>
      <c r="N46" s="17"/>
      <c r="O46" s="17"/>
      <c r="P46" s="17"/>
      <c r="Q46" s="17"/>
      <c r="R46" s="17"/>
      <c r="S46" s="17"/>
      <c r="T46" s="17"/>
      <c r="U46" s="17"/>
      <c r="V46" s="18"/>
      <c r="W46" s="5"/>
      <c r="X46" s="5"/>
      <c r="Y46" s="5"/>
      <c r="Z46" s="5"/>
      <c r="AA46" s="5"/>
      <c r="AB46" s="5"/>
      <c r="AC46" s="5"/>
      <c r="AD46" s="5"/>
      <c r="AE46" s="5"/>
    </row>
    <row r="47" spans="1:31" ht="17.25" hidden="1">
      <c r="A47" s="15"/>
      <c r="B47" s="16"/>
      <c r="C47" s="16"/>
      <c r="D47" s="17"/>
      <c r="E47" s="17"/>
      <c r="F47" s="17"/>
      <c r="G47" s="17"/>
      <c r="H47" s="17"/>
      <c r="I47" s="17"/>
      <c r="J47" s="17"/>
      <c r="K47" s="17"/>
      <c r="L47" s="17"/>
      <c r="M47" s="17"/>
      <c r="N47" s="17"/>
      <c r="O47" s="17"/>
      <c r="P47" s="17"/>
      <c r="Q47" s="17"/>
      <c r="R47" s="17"/>
      <c r="S47" s="17"/>
      <c r="T47" s="17"/>
      <c r="U47" s="17"/>
      <c r="V47" s="18"/>
      <c r="W47" s="5"/>
      <c r="X47" s="5"/>
      <c r="Y47" s="5"/>
      <c r="Z47" s="5"/>
      <c r="AA47" s="5"/>
      <c r="AB47" s="5"/>
      <c r="AC47" s="5"/>
      <c r="AD47" s="5"/>
      <c r="AE47" s="5"/>
    </row>
    <row r="48" spans="1:31" ht="17.25" hidden="1">
      <c r="A48" s="15"/>
      <c r="B48" s="16"/>
      <c r="C48" s="16"/>
      <c r="D48" s="17"/>
      <c r="E48" s="17"/>
      <c r="F48" s="17"/>
      <c r="G48" s="17"/>
      <c r="H48" s="17"/>
      <c r="I48" s="17"/>
      <c r="J48" s="17"/>
      <c r="K48" s="17"/>
      <c r="L48" s="17"/>
      <c r="M48" s="17"/>
      <c r="N48" s="17"/>
      <c r="O48" s="17"/>
      <c r="P48" s="17"/>
      <c r="Q48" s="17"/>
      <c r="R48" s="17"/>
      <c r="S48" s="17"/>
      <c r="T48" s="17"/>
      <c r="U48" s="17"/>
      <c r="V48" s="18"/>
      <c r="W48" s="5"/>
      <c r="X48" s="5"/>
      <c r="Y48" s="5"/>
      <c r="Z48" s="5"/>
      <c r="AA48" s="5"/>
      <c r="AB48" s="5"/>
      <c r="AC48" s="5"/>
      <c r="AD48" s="5"/>
      <c r="AE48" s="5"/>
    </row>
    <row r="49" spans="1:31" ht="14.25" hidden="1">
      <c r="A49" s="71"/>
      <c r="B49" s="71"/>
      <c r="C49" s="71"/>
      <c r="D49" s="71"/>
      <c r="E49" s="72"/>
      <c r="F49" s="73"/>
      <c r="G49" s="73"/>
      <c r="H49" s="73"/>
      <c r="I49" s="73"/>
      <c r="J49" s="73"/>
      <c r="K49" s="73"/>
      <c r="L49" s="73"/>
      <c r="M49" s="73"/>
      <c r="N49" s="73"/>
      <c r="O49" s="73"/>
      <c r="P49" s="73"/>
      <c r="Q49" s="73"/>
      <c r="R49" s="73"/>
      <c r="S49" s="73"/>
      <c r="T49" s="73"/>
      <c r="U49" s="74"/>
      <c r="V49" s="74"/>
      <c r="W49" s="74"/>
      <c r="X49" s="74"/>
      <c r="Y49" s="74"/>
      <c r="Z49" s="74"/>
      <c r="AA49" s="74"/>
      <c r="AB49" s="74"/>
      <c r="AC49" s="74"/>
      <c r="AD49" s="74"/>
      <c r="AE49" s="74"/>
    </row>
    <row r="50" spans="1:31" ht="14.25" hidden="1">
      <c r="A50" s="71"/>
      <c r="B50" s="71"/>
      <c r="C50" s="71"/>
      <c r="D50" s="71"/>
      <c r="E50" s="75">
        <f>INT(D31/$B$37)</f>
        <v>0</v>
      </c>
      <c r="F50" s="75">
        <f>INT(E31/$B$37)</f>
        <v>0</v>
      </c>
      <c r="G50" s="75" t="e">
        <f>INT(#REF!/$B$37)</f>
        <v>#REF!</v>
      </c>
      <c r="H50" s="75" t="e">
        <f>INT(#REF!/$B$37)</f>
        <v>#REF!</v>
      </c>
      <c r="I50" s="75" t="e">
        <f>INT(#REF!/$B$37)</f>
        <v>#REF!</v>
      </c>
      <c r="J50" s="75" t="e">
        <f>INT(#REF!/$B$37)</f>
        <v>#REF!</v>
      </c>
      <c r="K50" s="75" t="e">
        <f>INT(#REF!/$B$37)</f>
        <v>#REF!</v>
      </c>
      <c r="L50" s="75" t="e">
        <f>INT(#REF!/$B$37)</f>
        <v>#REF!</v>
      </c>
      <c r="M50" s="75" t="e">
        <f>INT(#REF!/$B$37)</f>
        <v>#REF!</v>
      </c>
      <c r="N50" s="75" t="e">
        <f>INT(#REF!/$B$37)</f>
        <v>#REF!</v>
      </c>
      <c r="O50" s="75" t="e">
        <f>INT(#REF!/$B$37)</f>
        <v>#REF!</v>
      </c>
      <c r="P50" s="75" t="e">
        <f>INT(#REF!/$B$37)</f>
        <v>#REF!</v>
      </c>
      <c r="Q50" s="75" t="e">
        <f>INT(#REF!/$B$37)</f>
        <v>#REF!</v>
      </c>
      <c r="R50" s="75" t="e">
        <f>INT(#REF!/$B$37)</f>
        <v>#REF!</v>
      </c>
      <c r="S50" s="75" t="e">
        <f>INT(#REF!/$B$37)</f>
        <v>#REF!</v>
      </c>
      <c r="T50" s="75" t="e">
        <f>INT(#REF!/$B$37)</f>
        <v>#REF!</v>
      </c>
      <c r="U50" s="75" t="e">
        <f>INT(#REF!/$B$37)</f>
        <v>#REF!</v>
      </c>
      <c r="V50" s="75" t="e">
        <f>INT(#REF!/$B$37)</f>
        <v>#REF!</v>
      </c>
      <c r="W50" s="75" t="e">
        <f>INT(#REF!/$B$37)</f>
        <v>#REF!</v>
      </c>
      <c r="X50" s="75" t="e">
        <f>INT(#REF!/$B$37)</f>
        <v>#REF!</v>
      </c>
      <c r="Y50" s="75" t="e">
        <f>INT(#REF!/$B$37)</f>
        <v>#REF!</v>
      </c>
      <c r="Z50" s="75" t="e">
        <f>INT(#REF!/$B$37)</f>
        <v>#REF!</v>
      </c>
      <c r="AA50" s="75" t="e">
        <f>INT(#REF!/$B$37)</f>
        <v>#REF!</v>
      </c>
      <c r="AB50" s="75" t="e">
        <f>INT(#REF!/$B$37)</f>
        <v>#REF!</v>
      </c>
      <c r="AC50" s="75" t="e">
        <f>INT(#REF!/$B$37)</f>
        <v>#REF!</v>
      </c>
      <c r="AD50" s="75" t="e">
        <f>INT(#REF!/$B$37)</f>
        <v>#REF!</v>
      </c>
      <c r="AE50" s="74"/>
    </row>
    <row r="51" spans="1:31" ht="14.25" hidden="1">
      <c r="A51" s="71"/>
      <c r="B51" s="71"/>
      <c r="C51" s="71"/>
      <c r="D51" s="71"/>
      <c r="E51" s="50">
        <f t="shared" ref="E51:AD51" si="2">INT(E60/$B38)</f>
        <v>0</v>
      </c>
      <c r="F51" s="50">
        <f t="shared" si="2"/>
        <v>0</v>
      </c>
      <c r="G51" s="50" t="e">
        <f t="shared" si="2"/>
        <v>#REF!</v>
      </c>
      <c r="H51" s="50" t="e">
        <f t="shared" si="2"/>
        <v>#REF!</v>
      </c>
      <c r="I51" s="50" t="e">
        <f t="shared" si="2"/>
        <v>#REF!</v>
      </c>
      <c r="J51" s="50" t="e">
        <f t="shared" si="2"/>
        <v>#REF!</v>
      </c>
      <c r="K51" s="50" t="e">
        <f t="shared" si="2"/>
        <v>#REF!</v>
      </c>
      <c r="L51" s="50" t="e">
        <f t="shared" si="2"/>
        <v>#REF!</v>
      </c>
      <c r="M51" s="50" t="e">
        <f t="shared" si="2"/>
        <v>#REF!</v>
      </c>
      <c r="N51" s="50" t="e">
        <f t="shared" si="2"/>
        <v>#REF!</v>
      </c>
      <c r="O51" s="50" t="e">
        <f t="shared" si="2"/>
        <v>#REF!</v>
      </c>
      <c r="P51" s="50" t="e">
        <f t="shared" si="2"/>
        <v>#REF!</v>
      </c>
      <c r="Q51" s="50" t="e">
        <f t="shared" si="2"/>
        <v>#REF!</v>
      </c>
      <c r="R51" s="50" t="e">
        <f t="shared" si="2"/>
        <v>#REF!</v>
      </c>
      <c r="S51" s="50" t="e">
        <f t="shared" si="2"/>
        <v>#REF!</v>
      </c>
      <c r="T51" s="50" t="e">
        <f t="shared" si="2"/>
        <v>#REF!</v>
      </c>
      <c r="U51" s="50" t="e">
        <f t="shared" si="2"/>
        <v>#REF!</v>
      </c>
      <c r="V51" s="50" t="e">
        <f t="shared" si="2"/>
        <v>#REF!</v>
      </c>
      <c r="W51" s="50" t="e">
        <f t="shared" si="2"/>
        <v>#REF!</v>
      </c>
      <c r="X51" s="50" t="e">
        <f t="shared" si="2"/>
        <v>#REF!</v>
      </c>
      <c r="Y51" s="50" t="e">
        <f t="shared" si="2"/>
        <v>#REF!</v>
      </c>
      <c r="Z51" s="50" t="e">
        <f t="shared" si="2"/>
        <v>#REF!</v>
      </c>
      <c r="AA51" s="50" t="e">
        <f t="shared" si="2"/>
        <v>#REF!</v>
      </c>
      <c r="AB51" s="50" t="e">
        <f t="shared" si="2"/>
        <v>#REF!</v>
      </c>
      <c r="AC51" s="50" t="e">
        <f t="shared" si="2"/>
        <v>#REF!</v>
      </c>
      <c r="AD51" s="50" t="e">
        <f t="shared" si="2"/>
        <v>#REF!</v>
      </c>
      <c r="AE51" s="74"/>
    </row>
    <row r="52" spans="1:31" ht="14.25" hidden="1">
      <c r="A52" s="71"/>
      <c r="B52" s="71"/>
      <c r="C52" s="71"/>
      <c r="D52" s="71"/>
      <c r="E52" s="50">
        <f t="shared" ref="E52:AD52" si="3">INT(E61/$B39)</f>
        <v>0</v>
      </c>
      <c r="F52" s="50">
        <f t="shared" si="3"/>
        <v>0</v>
      </c>
      <c r="G52" s="50" t="e">
        <f t="shared" si="3"/>
        <v>#REF!</v>
      </c>
      <c r="H52" s="50" t="e">
        <f t="shared" si="3"/>
        <v>#REF!</v>
      </c>
      <c r="I52" s="50" t="e">
        <f t="shared" si="3"/>
        <v>#REF!</v>
      </c>
      <c r="J52" s="50" t="e">
        <f t="shared" si="3"/>
        <v>#REF!</v>
      </c>
      <c r="K52" s="50" t="e">
        <f t="shared" si="3"/>
        <v>#REF!</v>
      </c>
      <c r="L52" s="50" t="e">
        <f t="shared" si="3"/>
        <v>#REF!</v>
      </c>
      <c r="M52" s="50" t="e">
        <f t="shared" si="3"/>
        <v>#REF!</v>
      </c>
      <c r="N52" s="50" t="e">
        <f t="shared" si="3"/>
        <v>#REF!</v>
      </c>
      <c r="O52" s="50" t="e">
        <f t="shared" si="3"/>
        <v>#REF!</v>
      </c>
      <c r="P52" s="50" t="e">
        <f t="shared" si="3"/>
        <v>#REF!</v>
      </c>
      <c r="Q52" s="50" t="e">
        <f t="shared" si="3"/>
        <v>#REF!</v>
      </c>
      <c r="R52" s="50" t="e">
        <f t="shared" si="3"/>
        <v>#REF!</v>
      </c>
      <c r="S52" s="50" t="e">
        <f t="shared" si="3"/>
        <v>#REF!</v>
      </c>
      <c r="T52" s="50" t="e">
        <f t="shared" si="3"/>
        <v>#REF!</v>
      </c>
      <c r="U52" s="50" t="e">
        <f t="shared" si="3"/>
        <v>#REF!</v>
      </c>
      <c r="V52" s="50" t="e">
        <f t="shared" si="3"/>
        <v>#REF!</v>
      </c>
      <c r="W52" s="50" t="e">
        <f t="shared" si="3"/>
        <v>#REF!</v>
      </c>
      <c r="X52" s="50" t="e">
        <f t="shared" si="3"/>
        <v>#REF!</v>
      </c>
      <c r="Y52" s="50" t="e">
        <f t="shared" si="3"/>
        <v>#REF!</v>
      </c>
      <c r="Z52" s="50" t="e">
        <f t="shared" si="3"/>
        <v>#REF!</v>
      </c>
      <c r="AA52" s="50" t="e">
        <f t="shared" si="3"/>
        <v>#REF!</v>
      </c>
      <c r="AB52" s="50" t="e">
        <f t="shared" si="3"/>
        <v>#REF!</v>
      </c>
      <c r="AC52" s="50" t="e">
        <f t="shared" si="3"/>
        <v>#REF!</v>
      </c>
      <c r="AD52" s="50" t="e">
        <f t="shared" si="3"/>
        <v>#REF!</v>
      </c>
      <c r="AE52" s="74"/>
    </row>
    <row r="53" spans="1:31" ht="14.25" hidden="1">
      <c r="A53" s="71"/>
      <c r="B53" s="71"/>
      <c r="C53" s="71"/>
      <c r="D53" s="71"/>
      <c r="E53" s="50">
        <f t="shared" ref="E53:AD53" si="4">INT(E62/$B40)</f>
        <v>0</v>
      </c>
      <c r="F53" s="50">
        <f t="shared" si="4"/>
        <v>0</v>
      </c>
      <c r="G53" s="50" t="e">
        <f t="shared" si="4"/>
        <v>#REF!</v>
      </c>
      <c r="H53" s="50" t="e">
        <f t="shared" si="4"/>
        <v>#REF!</v>
      </c>
      <c r="I53" s="50" t="e">
        <f t="shared" si="4"/>
        <v>#REF!</v>
      </c>
      <c r="J53" s="50" t="e">
        <f t="shared" si="4"/>
        <v>#REF!</v>
      </c>
      <c r="K53" s="50" t="e">
        <f t="shared" si="4"/>
        <v>#REF!</v>
      </c>
      <c r="L53" s="50" t="e">
        <f t="shared" si="4"/>
        <v>#REF!</v>
      </c>
      <c r="M53" s="50" t="e">
        <f t="shared" si="4"/>
        <v>#REF!</v>
      </c>
      <c r="N53" s="50" t="e">
        <f t="shared" si="4"/>
        <v>#REF!</v>
      </c>
      <c r="O53" s="50" t="e">
        <f t="shared" si="4"/>
        <v>#REF!</v>
      </c>
      <c r="P53" s="50" t="e">
        <f t="shared" si="4"/>
        <v>#REF!</v>
      </c>
      <c r="Q53" s="50" t="e">
        <f t="shared" si="4"/>
        <v>#REF!</v>
      </c>
      <c r="R53" s="50" t="e">
        <f t="shared" si="4"/>
        <v>#REF!</v>
      </c>
      <c r="S53" s="50" t="e">
        <f t="shared" si="4"/>
        <v>#REF!</v>
      </c>
      <c r="T53" s="50" t="e">
        <f t="shared" si="4"/>
        <v>#REF!</v>
      </c>
      <c r="U53" s="50" t="e">
        <f t="shared" si="4"/>
        <v>#REF!</v>
      </c>
      <c r="V53" s="50" t="e">
        <f t="shared" si="4"/>
        <v>#REF!</v>
      </c>
      <c r="W53" s="50" t="e">
        <f t="shared" si="4"/>
        <v>#REF!</v>
      </c>
      <c r="X53" s="50" t="e">
        <f t="shared" si="4"/>
        <v>#REF!</v>
      </c>
      <c r="Y53" s="50" t="e">
        <f t="shared" si="4"/>
        <v>#REF!</v>
      </c>
      <c r="Z53" s="50" t="e">
        <f t="shared" si="4"/>
        <v>#REF!</v>
      </c>
      <c r="AA53" s="50" t="e">
        <f t="shared" si="4"/>
        <v>#REF!</v>
      </c>
      <c r="AB53" s="50" t="e">
        <f t="shared" si="4"/>
        <v>#REF!</v>
      </c>
      <c r="AC53" s="50" t="e">
        <f t="shared" si="4"/>
        <v>#REF!</v>
      </c>
      <c r="AD53" s="50" t="e">
        <f t="shared" si="4"/>
        <v>#REF!</v>
      </c>
      <c r="AE53" s="74"/>
    </row>
    <row r="54" spans="1:31" ht="14.25" hidden="1">
      <c r="A54" s="71"/>
      <c r="B54" s="71"/>
      <c r="C54" s="71"/>
      <c r="D54" s="71"/>
      <c r="E54" s="50">
        <f t="shared" ref="E54:AD54" si="5">INT(E63/$B41)</f>
        <v>0</v>
      </c>
      <c r="F54" s="50">
        <f t="shared" si="5"/>
        <v>0</v>
      </c>
      <c r="G54" s="50" t="e">
        <f t="shared" si="5"/>
        <v>#REF!</v>
      </c>
      <c r="H54" s="50" t="e">
        <f t="shared" si="5"/>
        <v>#REF!</v>
      </c>
      <c r="I54" s="50" t="e">
        <f t="shared" si="5"/>
        <v>#REF!</v>
      </c>
      <c r="J54" s="50" t="e">
        <f t="shared" si="5"/>
        <v>#REF!</v>
      </c>
      <c r="K54" s="50" t="e">
        <f t="shared" si="5"/>
        <v>#REF!</v>
      </c>
      <c r="L54" s="50" t="e">
        <f t="shared" si="5"/>
        <v>#REF!</v>
      </c>
      <c r="M54" s="50" t="e">
        <f t="shared" si="5"/>
        <v>#REF!</v>
      </c>
      <c r="N54" s="50" t="e">
        <f t="shared" si="5"/>
        <v>#REF!</v>
      </c>
      <c r="O54" s="50" t="e">
        <f t="shared" si="5"/>
        <v>#REF!</v>
      </c>
      <c r="P54" s="50" t="e">
        <f t="shared" si="5"/>
        <v>#REF!</v>
      </c>
      <c r="Q54" s="50" t="e">
        <f t="shared" si="5"/>
        <v>#REF!</v>
      </c>
      <c r="R54" s="50" t="e">
        <f t="shared" si="5"/>
        <v>#REF!</v>
      </c>
      <c r="S54" s="50" t="e">
        <f t="shared" si="5"/>
        <v>#REF!</v>
      </c>
      <c r="T54" s="50" t="e">
        <f t="shared" si="5"/>
        <v>#REF!</v>
      </c>
      <c r="U54" s="50" t="e">
        <f t="shared" si="5"/>
        <v>#REF!</v>
      </c>
      <c r="V54" s="50" t="e">
        <f t="shared" si="5"/>
        <v>#REF!</v>
      </c>
      <c r="W54" s="50" t="e">
        <f t="shared" si="5"/>
        <v>#REF!</v>
      </c>
      <c r="X54" s="50" t="e">
        <f t="shared" si="5"/>
        <v>#REF!</v>
      </c>
      <c r="Y54" s="50" t="e">
        <f t="shared" si="5"/>
        <v>#REF!</v>
      </c>
      <c r="Z54" s="50" t="e">
        <f t="shared" si="5"/>
        <v>#REF!</v>
      </c>
      <c r="AA54" s="50" t="e">
        <f t="shared" si="5"/>
        <v>#REF!</v>
      </c>
      <c r="AB54" s="50" t="e">
        <f t="shared" si="5"/>
        <v>#REF!</v>
      </c>
      <c r="AC54" s="50" t="e">
        <f t="shared" si="5"/>
        <v>#REF!</v>
      </c>
      <c r="AD54" s="50" t="e">
        <f t="shared" si="5"/>
        <v>#REF!</v>
      </c>
      <c r="AE54" s="74"/>
    </row>
    <row r="55" spans="1:31" ht="14.25" hidden="1">
      <c r="A55" s="71"/>
      <c r="B55" s="71"/>
      <c r="C55" s="71"/>
      <c r="D55" s="71"/>
      <c r="E55" s="50">
        <f t="shared" ref="E55:AD55" si="6">INT(E64/$B42)</f>
        <v>0</v>
      </c>
      <c r="F55" s="50">
        <f t="shared" si="6"/>
        <v>0</v>
      </c>
      <c r="G55" s="50" t="e">
        <f t="shared" si="6"/>
        <v>#REF!</v>
      </c>
      <c r="H55" s="50" t="e">
        <f t="shared" si="6"/>
        <v>#REF!</v>
      </c>
      <c r="I55" s="50" t="e">
        <f t="shared" si="6"/>
        <v>#REF!</v>
      </c>
      <c r="J55" s="50" t="e">
        <f t="shared" si="6"/>
        <v>#REF!</v>
      </c>
      <c r="K55" s="50" t="e">
        <f t="shared" si="6"/>
        <v>#REF!</v>
      </c>
      <c r="L55" s="50" t="e">
        <f t="shared" si="6"/>
        <v>#REF!</v>
      </c>
      <c r="M55" s="50" t="e">
        <f t="shared" si="6"/>
        <v>#REF!</v>
      </c>
      <c r="N55" s="50" t="e">
        <f t="shared" si="6"/>
        <v>#REF!</v>
      </c>
      <c r="O55" s="50" t="e">
        <f t="shared" si="6"/>
        <v>#REF!</v>
      </c>
      <c r="P55" s="50" t="e">
        <f t="shared" si="6"/>
        <v>#REF!</v>
      </c>
      <c r="Q55" s="50" t="e">
        <f t="shared" si="6"/>
        <v>#REF!</v>
      </c>
      <c r="R55" s="50" t="e">
        <f t="shared" si="6"/>
        <v>#REF!</v>
      </c>
      <c r="S55" s="50" t="e">
        <f t="shared" si="6"/>
        <v>#REF!</v>
      </c>
      <c r="T55" s="50" t="e">
        <f t="shared" si="6"/>
        <v>#REF!</v>
      </c>
      <c r="U55" s="50" t="e">
        <f t="shared" si="6"/>
        <v>#REF!</v>
      </c>
      <c r="V55" s="50" t="e">
        <f t="shared" si="6"/>
        <v>#REF!</v>
      </c>
      <c r="W55" s="50" t="e">
        <f t="shared" si="6"/>
        <v>#REF!</v>
      </c>
      <c r="X55" s="50" t="e">
        <f t="shared" si="6"/>
        <v>#REF!</v>
      </c>
      <c r="Y55" s="50" t="e">
        <f t="shared" si="6"/>
        <v>#REF!</v>
      </c>
      <c r="Z55" s="50" t="e">
        <f t="shared" si="6"/>
        <v>#REF!</v>
      </c>
      <c r="AA55" s="50" t="e">
        <f t="shared" si="6"/>
        <v>#REF!</v>
      </c>
      <c r="AB55" s="50" t="e">
        <f t="shared" si="6"/>
        <v>#REF!</v>
      </c>
      <c r="AC55" s="50" t="e">
        <f t="shared" si="6"/>
        <v>#REF!</v>
      </c>
      <c r="AD55" s="50" t="e">
        <f t="shared" si="6"/>
        <v>#REF!</v>
      </c>
      <c r="AE55" s="74"/>
    </row>
    <row r="56" spans="1:31" ht="14.25" hidden="1">
      <c r="A56" s="71"/>
      <c r="B56" s="71"/>
      <c r="C56" s="71"/>
      <c r="D56" s="71"/>
      <c r="E56" s="50">
        <f t="shared" ref="E56:AD56" si="7">INT(E65/$B43)</f>
        <v>0</v>
      </c>
      <c r="F56" s="50">
        <f t="shared" si="7"/>
        <v>0</v>
      </c>
      <c r="G56" s="50" t="e">
        <f t="shared" si="7"/>
        <v>#REF!</v>
      </c>
      <c r="H56" s="50" t="e">
        <f t="shared" si="7"/>
        <v>#REF!</v>
      </c>
      <c r="I56" s="50" t="e">
        <f t="shared" si="7"/>
        <v>#REF!</v>
      </c>
      <c r="J56" s="50" t="e">
        <f t="shared" si="7"/>
        <v>#REF!</v>
      </c>
      <c r="K56" s="50" t="e">
        <f t="shared" si="7"/>
        <v>#REF!</v>
      </c>
      <c r="L56" s="50" t="e">
        <f t="shared" si="7"/>
        <v>#REF!</v>
      </c>
      <c r="M56" s="50" t="e">
        <f t="shared" si="7"/>
        <v>#REF!</v>
      </c>
      <c r="N56" s="50" t="e">
        <f t="shared" si="7"/>
        <v>#REF!</v>
      </c>
      <c r="O56" s="50" t="e">
        <f t="shared" si="7"/>
        <v>#REF!</v>
      </c>
      <c r="P56" s="50" t="e">
        <f t="shared" si="7"/>
        <v>#REF!</v>
      </c>
      <c r="Q56" s="50" t="e">
        <f t="shared" si="7"/>
        <v>#REF!</v>
      </c>
      <c r="R56" s="50" t="e">
        <f t="shared" si="7"/>
        <v>#REF!</v>
      </c>
      <c r="S56" s="50" t="e">
        <f t="shared" si="7"/>
        <v>#REF!</v>
      </c>
      <c r="T56" s="50" t="e">
        <f t="shared" si="7"/>
        <v>#REF!</v>
      </c>
      <c r="U56" s="50" t="e">
        <f t="shared" si="7"/>
        <v>#REF!</v>
      </c>
      <c r="V56" s="50" t="e">
        <f t="shared" si="7"/>
        <v>#REF!</v>
      </c>
      <c r="W56" s="50" t="e">
        <f t="shared" si="7"/>
        <v>#REF!</v>
      </c>
      <c r="X56" s="50" t="e">
        <f t="shared" si="7"/>
        <v>#REF!</v>
      </c>
      <c r="Y56" s="50" t="e">
        <f t="shared" si="7"/>
        <v>#REF!</v>
      </c>
      <c r="Z56" s="50" t="e">
        <f t="shared" si="7"/>
        <v>#REF!</v>
      </c>
      <c r="AA56" s="50" t="e">
        <f t="shared" si="7"/>
        <v>#REF!</v>
      </c>
      <c r="AB56" s="50" t="e">
        <f t="shared" si="7"/>
        <v>#REF!</v>
      </c>
      <c r="AC56" s="50" t="e">
        <f t="shared" si="7"/>
        <v>#REF!</v>
      </c>
      <c r="AD56" s="50" t="e">
        <f t="shared" si="7"/>
        <v>#REF!</v>
      </c>
      <c r="AE56" s="74"/>
    </row>
    <row r="57" spans="1:31" ht="14.25" hidden="1">
      <c r="A57" s="71"/>
      <c r="B57" s="71"/>
      <c r="C57" s="71"/>
      <c r="D57" s="71"/>
      <c r="E57" s="50">
        <f t="shared" ref="E57:AD57" si="8">INT(E66/$B44)</f>
        <v>0</v>
      </c>
      <c r="F57" s="50">
        <f t="shared" si="8"/>
        <v>0</v>
      </c>
      <c r="G57" s="50" t="e">
        <f t="shared" si="8"/>
        <v>#REF!</v>
      </c>
      <c r="H57" s="50" t="e">
        <f t="shared" si="8"/>
        <v>#REF!</v>
      </c>
      <c r="I57" s="50" t="e">
        <f t="shared" si="8"/>
        <v>#REF!</v>
      </c>
      <c r="J57" s="50" t="e">
        <f t="shared" si="8"/>
        <v>#REF!</v>
      </c>
      <c r="K57" s="50" t="e">
        <f t="shared" si="8"/>
        <v>#REF!</v>
      </c>
      <c r="L57" s="50" t="e">
        <f t="shared" si="8"/>
        <v>#REF!</v>
      </c>
      <c r="M57" s="50" t="e">
        <f t="shared" si="8"/>
        <v>#REF!</v>
      </c>
      <c r="N57" s="50" t="e">
        <f t="shared" si="8"/>
        <v>#REF!</v>
      </c>
      <c r="O57" s="50" t="e">
        <f t="shared" si="8"/>
        <v>#REF!</v>
      </c>
      <c r="P57" s="50" t="e">
        <f t="shared" si="8"/>
        <v>#REF!</v>
      </c>
      <c r="Q57" s="50" t="e">
        <f t="shared" si="8"/>
        <v>#REF!</v>
      </c>
      <c r="R57" s="50" t="e">
        <f t="shared" si="8"/>
        <v>#REF!</v>
      </c>
      <c r="S57" s="50" t="e">
        <f t="shared" si="8"/>
        <v>#REF!</v>
      </c>
      <c r="T57" s="50" t="e">
        <f t="shared" si="8"/>
        <v>#REF!</v>
      </c>
      <c r="U57" s="50" t="e">
        <f t="shared" si="8"/>
        <v>#REF!</v>
      </c>
      <c r="V57" s="50" t="e">
        <f t="shared" si="8"/>
        <v>#REF!</v>
      </c>
      <c r="W57" s="50" t="e">
        <f t="shared" si="8"/>
        <v>#REF!</v>
      </c>
      <c r="X57" s="50" t="e">
        <f t="shared" si="8"/>
        <v>#REF!</v>
      </c>
      <c r="Y57" s="50" t="e">
        <f t="shared" si="8"/>
        <v>#REF!</v>
      </c>
      <c r="Z57" s="50" t="e">
        <f t="shared" si="8"/>
        <v>#REF!</v>
      </c>
      <c r="AA57" s="50" t="e">
        <f t="shared" si="8"/>
        <v>#REF!</v>
      </c>
      <c r="AB57" s="50" t="e">
        <f t="shared" si="8"/>
        <v>#REF!</v>
      </c>
      <c r="AC57" s="50" t="e">
        <f t="shared" si="8"/>
        <v>#REF!</v>
      </c>
      <c r="AD57" s="50" t="e">
        <f t="shared" si="8"/>
        <v>#REF!</v>
      </c>
      <c r="AE57" s="74"/>
    </row>
    <row r="58" spans="1:31" ht="14.25" hidden="1">
      <c r="A58" s="71"/>
      <c r="B58" s="71"/>
      <c r="C58" s="71"/>
      <c r="D58" s="71"/>
      <c r="E58" s="50">
        <f t="shared" ref="E58:AD58" si="9">INT(E67/$B45)</f>
        <v>0</v>
      </c>
      <c r="F58" s="50">
        <f t="shared" si="9"/>
        <v>0</v>
      </c>
      <c r="G58" s="50" t="e">
        <f t="shared" si="9"/>
        <v>#REF!</v>
      </c>
      <c r="H58" s="50" t="e">
        <f t="shared" si="9"/>
        <v>#REF!</v>
      </c>
      <c r="I58" s="50" t="e">
        <f t="shared" si="9"/>
        <v>#REF!</v>
      </c>
      <c r="J58" s="50" t="e">
        <f t="shared" si="9"/>
        <v>#REF!</v>
      </c>
      <c r="K58" s="50" t="e">
        <f t="shared" si="9"/>
        <v>#REF!</v>
      </c>
      <c r="L58" s="50" t="e">
        <f t="shared" si="9"/>
        <v>#REF!</v>
      </c>
      <c r="M58" s="50" t="e">
        <f t="shared" si="9"/>
        <v>#REF!</v>
      </c>
      <c r="N58" s="50" t="e">
        <f t="shared" si="9"/>
        <v>#REF!</v>
      </c>
      <c r="O58" s="50" t="e">
        <f t="shared" si="9"/>
        <v>#REF!</v>
      </c>
      <c r="P58" s="50" t="e">
        <f t="shared" si="9"/>
        <v>#REF!</v>
      </c>
      <c r="Q58" s="50" t="e">
        <f t="shared" si="9"/>
        <v>#REF!</v>
      </c>
      <c r="R58" s="50" t="e">
        <f t="shared" si="9"/>
        <v>#REF!</v>
      </c>
      <c r="S58" s="50" t="e">
        <f t="shared" si="9"/>
        <v>#REF!</v>
      </c>
      <c r="T58" s="50" t="e">
        <f t="shared" si="9"/>
        <v>#REF!</v>
      </c>
      <c r="U58" s="50" t="e">
        <f t="shared" si="9"/>
        <v>#REF!</v>
      </c>
      <c r="V58" s="50" t="e">
        <f t="shared" si="9"/>
        <v>#REF!</v>
      </c>
      <c r="W58" s="50" t="e">
        <f t="shared" si="9"/>
        <v>#REF!</v>
      </c>
      <c r="X58" s="50" t="e">
        <f t="shared" si="9"/>
        <v>#REF!</v>
      </c>
      <c r="Y58" s="50" t="e">
        <f t="shared" si="9"/>
        <v>#REF!</v>
      </c>
      <c r="Z58" s="50" t="e">
        <f t="shared" si="9"/>
        <v>#REF!</v>
      </c>
      <c r="AA58" s="50" t="e">
        <f t="shared" si="9"/>
        <v>#REF!</v>
      </c>
      <c r="AB58" s="50" t="e">
        <f t="shared" si="9"/>
        <v>#REF!</v>
      </c>
      <c r="AC58" s="50" t="e">
        <f t="shared" si="9"/>
        <v>#REF!</v>
      </c>
      <c r="AD58" s="50" t="e">
        <f t="shared" si="9"/>
        <v>#REF!</v>
      </c>
      <c r="AE58" s="74"/>
    </row>
    <row r="59" spans="1:31" ht="14.25" hidden="1">
      <c r="A59" s="71"/>
      <c r="B59" s="71"/>
      <c r="C59" s="71"/>
      <c r="D59" s="71"/>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74"/>
    </row>
    <row r="60" spans="1:31" ht="14.25" hidden="1">
      <c r="A60" s="76"/>
      <c r="B60" s="28"/>
      <c r="C60" s="28"/>
      <c r="D60" s="71"/>
      <c r="E60" s="50">
        <f t="shared" ref="E60:F67" si="10">MOD(D$31,$B37)</f>
        <v>0</v>
      </c>
      <c r="F60" s="50">
        <f t="shared" si="10"/>
        <v>0</v>
      </c>
      <c r="G60" s="50" t="e">
        <f>MOD(#REF!,$B37)</f>
        <v>#REF!</v>
      </c>
      <c r="H60" s="50" t="e">
        <f>MOD(#REF!,$B37)</f>
        <v>#REF!</v>
      </c>
      <c r="I60" s="50" t="e">
        <f>MOD(#REF!,$B37)</f>
        <v>#REF!</v>
      </c>
      <c r="J60" s="50" t="e">
        <f>MOD(#REF!,$B37)</f>
        <v>#REF!</v>
      </c>
      <c r="K60" s="50" t="e">
        <f>MOD(#REF!,$B37)</f>
        <v>#REF!</v>
      </c>
      <c r="L60" s="50" t="e">
        <f>MOD(#REF!,$B37)</f>
        <v>#REF!</v>
      </c>
      <c r="M60" s="50" t="e">
        <f>MOD(#REF!,$B37)</f>
        <v>#REF!</v>
      </c>
      <c r="N60" s="50" t="e">
        <f>MOD(#REF!,$B37)</f>
        <v>#REF!</v>
      </c>
      <c r="O60" s="50" t="e">
        <f>MOD(#REF!,$B37)</f>
        <v>#REF!</v>
      </c>
      <c r="P60" s="50" t="e">
        <f>MOD(#REF!,$B37)</f>
        <v>#REF!</v>
      </c>
      <c r="Q60" s="50" t="e">
        <f>MOD(#REF!,$B37)</f>
        <v>#REF!</v>
      </c>
      <c r="R60" s="50" t="e">
        <f>MOD(#REF!,$B37)</f>
        <v>#REF!</v>
      </c>
      <c r="S60" s="50" t="e">
        <f>MOD(#REF!,$B37)</f>
        <v>#REF!</v>
      </c>
      <c r="T60" s="50" t="e">
        <f>MOD(#REF!,$B37)</f>
        <v>#REF!</v>
      </c>
      <c r="U60" s="50" t="e">
        <f>MOD(#REF!,$B37)</f>
        <v>#REF!</v>
      </c>
      <c r="V60" s="50" t="e">
        <f>MOD(#REF!,$B37)</f>
        <v>#REF!</v>
      </c>
      <c r="W60" s="50" t="e">
        <f>MOD(#REF!,$B37)</f>
        <v>#REF!</v>
      </c>
      <c r="X60" s="50" t="e">
        <f>MOD(#REF!,$B37)</f>
        <v>#REF!</v>
      </c>
      <c r="Y60" s="50" t="e">
        <f>MOD(#REF!,$B37)</f>
        <v>#REF!</v>
      </c>
      <c r="Z60" s="50" t="e">
        <f>MOD(#REF!,$B37)</f>
        <v>#REF!</v>
      </c>
      <c r="AA60" s="50" t="e">
        <f>MOD(#REF!,$B37)</f>
        <v>#REF!</v>
      </c>
      <c r="AB60" s="50" t="e">
        <f>MOD(#REF!,$B37)</f>
        <v>#REF!</v>
      </c>
      <c r="AC60" s="50" t="e">
        <f>MOD(#REF!,$B37)</f>
        <v>#REF!</v>
      </c>
      <c r="AD60" s="50" t="e">
        <f>MOD(#REF!,$B37)</f>
        <v>#REF!</v>
      </c>
      <c r="AE60" s="74"/>
    </row>
    <row r="61" spans="1:31" ht="14.25" hidden="1">
      <c r="A61" s="76"/>
      <c r="B61" s="28"/>
      <c r="C61" s="28"/>
      <c r="D61" s="71"/>
      <c r="E61" s="50">
        <f t="shared" si="10"/>
        <v>0</v>
      </c>
      <c r="F61" s="50">
        <f t="shared" si="10"/>
        <v>0</v>
      </c>
      <c r="G61" s="50" t="e">
        <f>MOD(#REF!,$B38)</f>
        <v>#REF!</v>
      </c>
      <c r="H61" s="50" t="e">
        <f>MOD(#REF!,$B38)</f>
        <v>#REF!</v>
      </c>
      <c r="I61" s="50" t="e">
        <f>MOD(#REF!,$B38)</f>
        <v>#REF!</v>
      </c>
      <c r="J61" s="50" t="e">
        <f>MOD(#REF!,$B38)</f>
        <v>#REF!</v>
      </c>
      <c r="K61" s="50" t="e">
        <f>MOD(#REF!,$B38)</f>
        <v>#REF!</v>
      </c>
      <c r="L61" s="50" t="e">
        <f>MOD(#REF!,$B38)</f>
        <v>#REF!</v>
      </c>
      <c r="M61" s="50" t="e">
        <f>MOD(#REF!,$B38)</f>
        <v>#REF!</v>
      </c>
      <c r="N61" s="50" t="e">
        <f>MOD(#REF!,$B38)</f>
        <v>#REF!</v>
      </c>
      <c r="O61" s="50" t="e">
        <f>MOD(#REF!,$B38)</f>
        <v>#REF!</v>
      </c>
      <c r="P61" s="50" t="e">
        <f>MOD(#REF!,$B38)</f>
        <v>#REF!</v>
      </c>
      <c r="Q61" s="50" t="e">
        <f>MOD(#REF!,$B38)</f>
        <v>#REF!</v>
      </c>
      <c r="R61" s="50" t="e">
        <f>MOD(#REF!,$B38)</f>
        <v>#REF!</v>
      </c>
      <c r="S61" s="50" t="e">
        <f>MOD(#REF!,$B38)</f>
        <v>#REF!</v>
      </c>
      <c r="T61" s="50" t="e">
        <f>MOD(#REF!,$B38)</f>
        <v>#REF!</v>
      </c>
      <c r="U61" s="50" t="e">
        <f>MOD(#REF!,$B38)</f>
        <v>#REF!</v>
      </c>
      <c r="V61" s="50" t="e">
        <f>MOD(#REF!,$B38)</f>
        <v>#REF!</v>
      </c>
      <c r="W61" s="50" t="e">
        <f>MOD(#REF!,$B38)</f>
        <v>#REF!</v>
      </c>
      <c r="X61" s="50" t="e">
        <f>MOD(#REF!,$B38)</f>
        <v>#REF!</v>
      </c>
      <c r="Y61" s="50" t="e">
        <f>MOD(#REF!,$B38)</f>
        <v>#REF!</v>
      </c>
      <c r="Z61" s="50" t="e">
        <f>MOD(#REF!,$B38)</f>
        <v>#REF!</v>
      </c>
      <c r="AA61" s="50" t="e">
        <f>MOD(#REF!,$B38)</f>
        <v>#REF!</v>
      </c>
      <c r="AB61" s="50" t="e">
        <f>MOD(#REF!,$B38)</f>
        <v>#REF!</v>
      </c>
      <c r="AC61" s="50" t="e">
        <f>MOD(#REF!,$B38)</f>
        <v>#REF!</v>
      </c>
      <c r="AD61" s="50" t="e">
        <f>MOD(#REF!,$B38)</f>
        <v>#REF!</v>
      </c>
      <c r="AE61" s="74"/>
    </row>
    <row r="62" spans="1:31" ht="14.25" hidden="1">
      <c r="A62" s="76"/>
      <c r="B62" s="28"/>
      <c r="C62" s="28"/>
      <c r="D62" s="71"/>
      <c r="E62" s="50">
        <f t="shared" si="10"/>
        <v>0</v>
      </c>
      <c r="F62" s="50">
        <f t="shared" si="10"/>
        <v>0</v>
      </c>
      <c r="G62" s="50" t="e">
        <f>MOD(#REF!,$B39)</f>
        <v>#REF!</v>
      </c>
      <c r="H62" s="50" t="e">
        <f>MOD(#REF!,$B39)</f>
        <v>#REF!</v>
      </c>
      <c r="I62" s="50" t="e">
        <f>MOD(#REF!,$B39)</f>
        <v>#REF!</v>
      </c>
      <c r="J62" s="50" t="e">
        <f>MOD(#REF!,$B39)</f>
        <v>#REF!</v>
      </c>
      <c r="K62" s="50" t="e">
        <f>MOD(#REF!,$B39)</f>
        <v>#REF!</v>
      </c>
      <c r="L62" s="50" t="e">
        <f>MOD(#REF!,$B39)</f>
        <v>#REF!</v>
      </c>
      <c r="M62" s="50" t="e">
        <f>MOD(#REF!,$B39)</f>
        <v>#REF!</v>
      </c>
      <c r="N62" s="50" t="e">
        <f>MOD(#REF!,$B39)</f>
        <v>#REF!</v>
      </c>
      <c r="O62" s="50" t="e">
        <f>MOD(#REF!,$B39)</f>
        <v>#REF!</v>
      </c>
      <c r="P62" s="50" t="e">
        <f>MOD(#REF!,$B39)</f>
        <v>#REF!</v>
      </c>
      <c r="Q62" s="50" t="e">
        <f>MOD(#REF!,$B39)</f>
        <v>#REF!</v>
      </c>
      <c r="R62" s="50" t="e">
        <f>MOD(#REF!,$B39)</f>
        <v>#REF!</v>
      </c>
      <c r="S62" s="50" t="e">
        <f>MOD(#REF!,$B39)</f>
        <v>#REF!</v>
      </c>
      <c r="T62" s="50" t="e">
        <f>MOD(#REF!,$B39)</f>
        <v>#REF!</v>
      </c>
      <c r="U62" s="50" t="e">
        <f>MOD(#REF!,$B39)</f>
        <v>#REF!</v>
      </c>
      <c r="V62" s="50" t="e">
        <f>MOD(#REF!,$B39)</f>
        <v>#REF!</v>
      </c>
      <c r="W62" s="50" t="e">
        <f>MOD(#REF!,$B39)</f>
        <v>#REF!</v>
      </c>
      <c r="X62" s="50" t="e">
        <f>MOD(#REF!,$B39)</f>
        <v>#REF!</v>
      </c>
      <c r="Y62" s="50" t="e">
        <f>MOD(#REF!,$B39)</f>
        <v>#REF!</v>
      </c>
      <c r="Z62" s="50" t="e">
        <f>MOD(#REF!,$B39)</f>
        <v>#REF!</v>
      </c>
      <c r="AA62" s="50" t="e">
        <f>MOD(#REF!,$B39)</f>
        <v>#REF!</v>
      </c>
      <c r="AB62" s="50" t="e">
        <f>MOD(#REF!,$B39)</f>
        <v>#REF!</v>
      </c>
      <c r="AC62" s="50" t="e">
        <f>MOD(#REF!,$B39)</f>
        <v>#REF!</v>
      </c>
      <c r="AD62" s="50" t="e">
        <f>MOD(#REF!,$B39)</f>
        <v>#REF!</v>
      </c>
      <c r="AE62" s="74"/>
    </row>
    <row r="63" spans="1:31" ht="14.25" hidden="1">
      <c r="A63" s="76"/>
      <c r="B63" s="28"/>
      <c r="C63" s="28"/>
      <c r="D63" s="71"/>
      <c r="E63" s="50">
        <f t="shared" si="10"/>
        <v>0</v>
      </c>
      <c r="F63" s="50">
        <f t="shared" si="10"/>
        <v>0</v>
      </c>
      <c r="G63" s="50" t="e">
        <f>MOD(#REF!,$B40)</f>
        <v>#REF!</v>
      </c>
      <c r="H63" s="50" t="e">
        <f>MOD(#REF!,$B40)</f>
        <v>#REF!</v>
      </c>
      <c r="I63" s="50" t="e">
        <f>MOD(#REF!,$B40)</f>
        <v>#REF!</v>
      </c>
      <c r="J63" s="50" t="e">
        <f>MOD(#REF!,$B40)</f>
        <v>#REF!</v>
      </c>
      <c r="K63" s="50" t="e">
        <f>MOD(#REF!,$B40)</f>
        <v>#REF!</v>
      </c>
      <c r="L63" s="50" t="e">
        <f>MOD(#REF!,$B40)</f>
        <v>#REF!</v>
      </c>
      <c r="M63" s="50" t="e">
        <f>MOD(#REF!,$B40)</f>
        <v>#REF!</v>
      </c>
      <c r="N63" s="50" t="e">
        <f>MOD(#REF!,$B40)</f>
        <v>#REF!</v>
      </c>
      <c r="O63" s="50" t="e">
        <f>MOD(#REF!,$B40)</f>
        <v>#REF!</v>
      </c>
      <c r="P63" s="50" t="e">
        <f>MOD(#REF!,$B40)</f>
        <v>#REF!</v>
      </c>
      <c r="Q63" s="50" t="e">
        <f>MOD(#REF!,$B40)</f>
        <v>#REF!</v>
      </c>
      <c r="R63" s="50" t="e">
        <f>MOD(#REF!,$B40)</f>
        <v>#REF!</v>
      </c>
      <c r="S63" s="50" t="e">
        <f>MOD(#REF!,$B40)</f>
        <v>#REF!</v>
      </c>
      <c r="T63" s="50" t="e">
        <f>MOD(#REF!,$B40)</f>
        <v>#REF!</v>
      </c>
      <c r="U63" s="50" t="e">
        <f>MOD(#REF!,$B40)</f>
        <v>#REF!</v>
      </c>
      <c r="V63" s="50" t="e">
        <f>MOD(#REF!,$B40)</f>
        <v>#REF!</v>
      </c>
      <c r="W63" s="50" t="e">
        <f>MOD(#REF!,$B40)</f>
        <v>#REF!</v>
      </c>
      <c r="X63" s="50" t="e">
        <f>MOD(#REF!,$B40)</f>
        <v>#REF!</v>
      </c>
      <c r="Y63" s="50" t="e">
        <f>MOD(#REF!,$B40)</f>
        <v>#REF!</v>
      </c>
      <c r="Z63" s="50" t="e">
        <f>MOD(#REF!,$B40)</f>
        <v>#REF!</v>
      </c>
      <c r="AA63" s="50" t="e">
        <f>MOD(#REF!,$B40)</f>
        <v>#REF!</v>
      </c>
      <c r="AB63" s="50" t="e">
        <f>MOD(#REF!,$B40)</f>
        <v>#REF!</v>
      </c>
      <c r="AC63" s="50" t="e">
        <f>MOD(#REF!,$B40)</f>
        <v>#REF!</v>
      </c>
      <c r="AD63" s="50" t="e">
        <f>MOD(#REF!,$B40)</f>
        <v>#REF!</v>
      </c>
      <c r="AE63" s="74"/>
    </row>
    <row r="64" spans="1:31" ht="14.25" hidden="1">
      <c r="A64" s="76"/>
      <c r="B64" s="28"/>
      <c r="C64" s="28"/>
      <c r="D64" s="71"/>
      <c r="E64" s="50">
        <f t="shared" si="10"/>
        <v>0</v>
      </c>
      <c r="F64" s="50">
        <f t="shared" si="10"/>
        <v>0</v>
      </c>
      <c r="G64" s="50" t="e">
        <f>MOD(#REF!,$B41)</f>
        <v>#REF!</v>
      </c>
      <c r="H64" s="50" t="e">
        <f>MOD(#REF!,$B41)</f>
        <v>#REF!</v>
      </c>
      <c r="I64" s="50" t="e">
        <f>MOD(#REF!,$B41)</f>
        <v>#REF!</v>
      </c>
      <c r="J64" s="50" t="e">
        <f>MOD(#REF!,$B41)</f>
        <v>#REF!</v>
      </c>
      <c r="K64" s="50" t="e">
        <f>MOD(#REF!,$B41)</f>
        <v>#REF!</v>
      </c>
      <c r="L64" s="50" t="e">
        <f>MOD(#REF!,$B41)</f>
        <v>#REF!</v>
      </c>
      <c r="M64" s="50" t="e">
        <f>MOD(#REF!,$B41)</f>
        <v>#REF!</v>
      </c>
      <c r="N64" s="50" t="e">
        <f>MOD(#REF!,$B41)</f>
        <v>#REF!</v>
      </c>
      <c r="O64" s="50" t="e">
        <f>MOD(#REF!,$B41)</f>
        <v>#REF!</v>
      </c>
      <c r="P64" s="50" t="e">
        <f>MOD(#REF!,$B41)</f>
        <v>#REF!</v>
      </c>
      <c r="Q64" s="50" t="e">
        <f>MOD(#REF!,$B41)</f>
        <v>#REF!</v>
      </c>
      <c r="R64" s="50" t="e">
        <f>MOD(#REF!,$B41)</f>
        <v>#REF!</v>
      </c>
      <c r="S64" s="50" t="e">
        <f>MOD(#REF!,$B41)</f>
        <v>#REF!</v>
      </c>
      <c r="T64" s="50" t="e">
        <f>MOD(#REF!,$B41)</f>
        <v>#REF!</v>
      </c>
      <c r="U64" s="50" t="e">
        <f>MOD(#REF!,$B41)</f>
        <v>#REF!</v>
      </c>
      <c r="V64" s="50" t="e">
        <f>MOD(#REF!,$B41)</f>
        <v>#REF!</v>
      </c>
      <c r="W64" s="50" t="e">
        <f>MOD(#REF!,$B41)</f>
        <v>#REF!</v>
      </c>
      <c r="X64" s="50" t="e">
        <f>MOD(#REF!,$B41)</f>
        <v>#REF!</v>
      </c>
      <c r="Y64" s="50" t="e">
        <f>MOD(#REF!,$B41)</f>
        <v>#REF!</v>
      </c>
      <c r="Z64" s="50" t="e">
        <f>MOD(#REF!,$B41)</f>
        <v>#REF!</v>
      </c>
      <c r="AA64" s="50" t="e">
        <f>MOD(#REF!,$B41)</f>
        <v>#REF!</v>
      </c>
      <c r="AB64" s="50" t="e">
        <f>MOD(#REF!,$B41)</f>
        <v>#REF!</v>
      </c>
      <c r="AC64" s="50" t="e">
        <f>MOD(#REF!,$B41)</f>
        <v>#REF!</v>
      </c>
      <c r="AD64" s="50" t="e">
        <f>MOD(#REF!,$B41)</f>
        <v>#REF!</v>
      </c>
      <c r="AE64" s="74"/>
    </row>
    <row r="65" spans="1:31" ht="14.25" hidden="1">
      <c r="A65" s="76"/>
      <c r="B65" s="77"/>
      <c r="C65" s="77"/>
      <c r="D65" s="71"/>
      <c r="E65" s="50">
        <f t="shared" si="10"/>
        <v>0</v>
      </c>
      <c r="F65" s="50">
        <f t="shared" si="10"/>
        <v>0</v>
      </c>
      <c r="G65" s="50" t="e">
        <f>MOD(#REF!,$B42)</f>
        <v>#REF!</v>
      </c>
      <c r="H65" s="50" t="e">
        <f>MOD(#REF!,$B42)</f>
        <v>#REF!</v>
      </c>
      <c r="I65" s="50" t="e">
        <f>MOD(#REF!,$B42)</f>
        <v>#REF!</v>
      </c>
      <c r="J65" s="50" t="e">
        <f>MOD(#REF!,$B42)</f>
        <v>#REF!</v>
      </c>
      <c r="K65" s="50" t="e">
        <f>MOD(#REF!,$B42)</f>
        <v>#REF!</v>
      </c>
      <c r="L65" s="50" t="e">
        <f>MOD(#REF!,$B42)</f>
        <v>#REF!</v>
      </c>
      <c r="M65" s="50" t="e">
        <f>MOD(#REF!,$B42)</f>
        <v>#REF!</v>
      </c>
      <c r="N65" s="50" t="e">
        <f>MOD(#REF!,$B42)</f>
        <v>#REF!</v>
      </c>
      <c r="O65" s="50" t="e">
        <f>MOD(#REF!,$B42)</f>
        <v>#REF!</v>
      </c>
      <c r="P65" s="50" t="e">
        <f>MOD(#REF!,$B42)</f>
        <v>#REF!</v>
      </c>
      <c r="Q65" s="50" t="e">
        <f>MOD(#REF!,$B42)</f>
        <v>#REF!</v>
      </c>
      <c r="R65" s="50" t="e">
        <f>MOD(#REF!,$B42)</f>
        <v>#REF!</v>
      </c>
      <c r="S65" s="50" t="e">
        <f>MOD(#REF!,$B42)</f>
        <v>#REF!</v>
      </c>
      <c r="T65" s="50" t="e">
        <f>MOD(#REF!,$B42)</f>
        <v>#REF!</v>
      </c>
      <c r="U65" s="50" t="e">
        <f>MOD(#REF!,$B42)</f>
        <v>#REF!</v>
      </c>
      <c r="V65" s="50" t="e">
        <f>MOD(#REF!,$B42)</f>
        <v>#REF!</v>
      </c>
      <c r="W65" s="50" t="e">
        <f>MOD(#REF!,$B42)</f>
        <v>#REF!</v>
      </c>
      <c r="X65" s="50" t="e">
        <f>MOD(#REF!,$B42)</f>
        <v>#REF!</v>
      </c>
      <c r="Y65" s="50" t="e">
        <f>MOD(#REF!,$B42)</f>
        <v>#REF!</v>
      </c>
      <c r="Z65" s="50" t="e">
        <f>MOD(#REF!,$B42)</f>
        <v>#REF!</v>
      </c>
      <c r="AA65" s="50" t="e">
        <f>MOD(#REF!,$B42)</f>
        <v>#REF!</v>
      </c>
      <c r="AB65" s="50" t="e">
        <f>MOD(#REF!,$B42)</f>
        <v>#REF!</v>
      </c>
      <c r="AC65" s="50" t="e">
        <f>MOD(#REF!,$B42)</f>
        <v>#REF!</v>
      </c>
      <c r="AD65" s="50" t="e">
        <f>MOD(#REF!,$B42)</f>
        <v>#REF!</v>
      </c>
      <c r="AE65" s="74"/>
    </row>
    <row r="66" spans="1:31" ht="14.25" hidden="1">
      <c r="A66" s="76"/>
      <c r="B66" s="77"/>
      <c r="C66" s="77"/>
      <c r="D66" s="71"/>
      <c r="E66" s="50">
        <f t="shared" si="10"/>
        <v>0</v>
      </c>
      <c r="F66" s="50">
        <f t="shared" si="10"/>
        <v>0</v>
      </c>
      <c r="G66" s="50" t="e">
        <f>MOD(#REF!,$B43)</f>
        <v>#REF!</v>
      </c>
      <c r="H66" s="50" t="e">
        <f>MOD(#REF!,$B43)</f>
        <v>#REF!</v>
      </c>
      <c r="I66" s="50" t="e">
        <f>MOD(#REF!,$B43)</f>
        <v>#REF!</v>
      </c>
      <c r="J66" s="50" t="e">
        <f>MOD(#REF!,$B43)</f>
        <v>#REF!</v>
      </c>
      <c r="K66" s="50" t="e">
        <f>MOD(#REF!,$B43)</f>
        <v>#REF!</v>
      </c>
      <c r="L66" s="50" t="e">
        <f>MOD(#REF!,$B43)</f>
        <v>#REF!</v>
      </c>
      <c r="M66" s="50" t="e">
        <f>MOD(#REF!,$B43)</f>
        <v>#REF!</v>
      </c>
      <c r="N66" s="50" t="e">
        <f>MOD(#REF!,$B43)</f>
        <v>#REF!</v>
      </c>
      <c r="O66" s="50" t="e">
        <f>MOD(#REF!,$B43)</f>
        <v>#REF!</v>
      </c>
      <c r="P66" s="50" t="e">
        <f>MOD(#REF!,$B43)</f>
        <v>#REF!</v>
      </c>
      <c r="Q66" s="50" t="e">
        <f>MOD(#REF!,$B43)</f>
        <v>#REF!</v>
      </c>
      <c r="R66" s="50" t="e">
        <f>MOD(#REF!,$B43)</f>
        <v>#REF!</v>
      </c>
      <c r="S66" s="50" t="e">
        <f>MOD(#REF!,$B43)</f>
        <v>#REF!</v>
      </c>
      <c r="T66" s="50" t="e">
        <f>MOD(#REF!,$B43)</f>
        <v>#REF!</v>
      </c>
      <c r="U66" s="50" t="e">
        <f>MOD(#REF!,$B43)</f>
        <v>#REF!</v>
      </c>
      <c r="V66" s="50" t="e">
        <f>MOD(#REF!,$B43)</f>
        <v>#REF!</v>
      </c>
      <c r="W66" s="50" t="e">
        <f>MOD(#REF!,$B43)</f>
        <v>#REF!</v>
      </c>
      <c r="X66" s="50" t="e">
        <f>MOD(#REF!,$B43)</f>
        <v>#REF!</v>
      </c>
      <c r="Y66" s="50" t="e">
        <f>MOD(#REF!,$B43)</f>
        <v>#REF!</v>
      </c>
      <c r="Z66" s="50" t="e">
        <f>MOD(#REF!,$B43)</f>
        <v>#REF!</v>
      </c>
      <c r="AA66" s="50" t="e">
        <f>MOD(#REF!,$B43)</f>
        <v>#REF!</v>
      </c>
      <c r="AB66" s="50" t="e">
        <f>MOD(#REF!,$B43)</f>
        <v>#REF!</v>
      </c>
      <c r="AC66" s="50" t="e">
        <f>MOD(#REF!,$B43)</f>
        <v>#REF!</v>
      </c>
      <c r="AD66" s="50" t="e">
        <f>MOD(#REF!,$B43)</f>
        <v>#REF!</v>
      </c>
      <c r="AE66" s="74"/>
    </row>
    <row r="67" spans="1:31" ht="14.25" hidden="1">
      <c r="A67" s="76"/>
      <c r="B67" s="77"/>
      <c r="C67" s="77"/>
      <c r="D67" s="71"/>
      <c r="E67" s="50">
        <f t="shared" si="10"/>
        <v>0</v>
      </c>
      <c r="F67" s="50">
        <f t="shared" si="10"/>
        <v>0</v>
      </c>
      <c r="G67" s="50" t="e">
        <f>MOD(#REF!,$B44)</f>
        <v>#REF!</v>
      </c>
      <c r="H67" s="50" t="e">
        <f>MOD(#REF!,$B44)</f>
        <v>#REF!</v>
      </c>
      <c r="I67" s="50" t="e">
        <f>MOD(#REF!,$B44)</f>
        <v>#REF!</v>
      </c>
      <c r="J67" s="50" t="e">
        <f>MOD(#REF!,$B44)</f>
        <v>#REF!</v>
      </c>
      <c r="K67" s="50" t="e">
        <f>MOD(#REF!,$B44)</f>
        <v>#REF!</v>
      </c>
      <c r="L67" s="50" t="e">
        <f>MOD(#REF!,$B44)</f>
        <v>#REF!</v>
      </c>
      <c r="M67" s="50" t="e">
        <f>MOD(#REF!,$B44)</f>
        <v>#REF!</v>
      </c>
      <c r="N67" s="50" t="e">
        <f>MOD(#REF!,$B44)</f>
        <v>#REF!</v>
      </c>
      <c r="O67" s="50" t="e">
        <f>MOD(#REF!,$B44)</f>
        <v>#REF!</v>
      </c>
      <c r="P67" s="50" t="e">
        <f>MOD(#REF!,$B44)</f>
        <v>#REF!</v>
      </c>
      <c r="Q67" s="50" t="e">
        <f>MOD(#REF!,$B44)</f>
        <v>#REF!</v>
      </c>
      <c r="R67" s="50" t="e">
        <f>MOD(#REF!,$B44)</f>
        <v>#REF!</v>
      </c>
      <c r="S67" s="50" t="e">
        <f>MOD(#REF!,$B44)</f>
        <v>#REF!</v>
      </c>
      <c r="T67" s="50" t="e">
        <f>MOD(#REF!,$B44)</f>
        <v>#REF!</v>
      </c>
      <c r="U67" s="50" t="e">
        <f>MOD(#REF!,$B44)</f>
        <v>#REF!</v>
      </c>
      <c r="V67" s="50" t="e">
        <f>MOD(#REF!,$B44)</f>
        <v>#REF!</v>
      </c>
      <c r="W67" s="50" t="e">
        <f>MOD(#REF!,$B44)</f>
        <v>#REF!</v>
      </c>
      <c r="X67" s="50" t="e">
        <f>MOD(#REF!,$B44)</f>
        <v>#REF!</v>
      </c>
      <c r="Y67" s="50" t="e">
        <f>MOD(#REF!,$B44)</f>
        <v>#REF!</v>
      </c>
      <c r="Z67" s="50" t="e">
        <f>MOD(#REF!,$B44)</f>
        <v>#REF!</v>
      </c>
      <c r="AA67" s="50" t="e">
        <f>MOD(#REF!,$B44)</f>
        <v>#REF!</v>
      </c>
      <c r="AB67" s="50" t="e">
        <f>MOD(#REF!,$B44)</f>
        <v>#REF!</v>
      </c>
      <c r="AC67" s="50" t="e">
        <f>MOD(#REF!,$B44)</f>
        <v>#REF!</v>
      </c>
      <c r="AD67" s="50" t="e">
        <f>MOD(#REF!,$B44)</f>
        <v>#REF!</v>
      </c>
      <c r="AE67" s="74"/>
    </row>
    <row r="68" spans="1:31" hidden="1">
      <c r="A68" s="29"/>
      <c r="B68" s="29"/>
      <c r="C68" s="29"/>
      <c r="D68" s="29"/>
      <c r="E68" s="29"/>
      <c r="F68" s="29"/>
      <c r="G68" s="29"/>
      <c r="H68" s="27"/>
      <c r="I68" s="27"/>
      <c r="J68" s="27"/>
      <c r="K68" s="27"/>
      <c r="L68" s="27"/>
      <c r="M68" s="27"/>
      <c r="N68" s="27"/>
      <c r="O68" s="27"/>
      <c r="P68" s="27"/>
      <c r="Q68" s="27"/>
      <c r="R68" s="27"/>
      <c r="S68" s="27"/>
      <c r="T68" s="27"/>
      <c r="U68" s="27"/>
      <c r="V68" s="27"/>
      <c r="W68" s="27"/>
      <c r="X68" s="27"/>
      <c r="Y68" s="27"/>
      <c r="Z68" s="27"/>
      <c r="AA68" s="27"/>
      <c r="AB68" s="27"/>
      <c r="AC68" s="27"/>
      <c r="AD68" s="27"/>
      <c r="AE68" s="27"/>
    </row>
    <row r="69" spans="1:31" hidden="1">
      <c r="A69" s="29"/>
      <c r="B69" s="427" t="s">
        <v>183</v>
      </c>
      <c r="C69" s="29"/>
      <c r="D69" s="428">
        <f>SUM(D10:D13)</f>
        <v>0</v>
      </c>
      <c r="E69" s="428">
        <f>SUM(E10:E13)</f>
        <v>0</v>
      </c>
      <c r="F69" s="428" t="e">
        <f>SUM(#REF!)</f>
        <v>#REF!</v>
      </c>
      <c r="G69" s="428" t="e">
        <f>SUM(#REF!)</f>
        <v>#REF!</v>
      </c>
      <c r="H69" s="428" t="e">
        <f>SUM(#REF!)</f>
        <v>#REF!</v>
      </c>
      <c r="I69" s="428" t="e">
        <f>SUM(#REF!)</f>
        <v>#REF!</v>
      </c>
      <c r="J69" s="428" t="e">
        <f>SUM(#REF!)</f>
        <v>#REF!</v>
      </c>
      <c r="K69" s="428" t="e">
        <f>SUM(#REF!)</f>
        <v>#REF!</v>
      </c>
      <c r="L69" s="428" t="e">
        <f>SUM(#REF!)</f>
        <v>#REF!</v>
      </c>
      <c r="M69" s="428" t="e">
        <f>SUM(#REF!)</f>
        <v>#REF!</v>
      </c>
      <c r="N69" s="428" t="e">
        <f>SUM(#REF!)</f>
        <v>#REF!</v>
      </c>
      <c r="O69" s="428" t="e">
        <f>SUM(#REF!)</f>
        <v>#REF!</v>
      </c>
      <c r="P69" s="428" t="e">
        <f>SUM(#REF!)</f>
        <v>#REF!</v>
      </c>
      <c r="Q69" s="428" t="e">
        <f>SUM(#REF!)</f>
        <v>#REF!</v>
      </c>
      <c r="R69" s="428" t="e">
        <f>SUM(#REF!)</f>
        <v>#REF!</v>
      </c>
      <c r="S69" s="428" t="e">
        <f>SUM(#REF!)</f>
        <v>#REF!</v>
      </c>
      <c r="T69" s="428" t="e">
        <f>SUM(#REF!)</f>
        <v>#REF!</v>
      </c>
      <c r="U69" s="428" t="e">
        <f>SUM(#REF!)</f>
        <v>#REF!</v>
      </c>
      <c r="V69" s="428" t="e">
        <f>SUM(#REF!)</f>
        <v>#REF!</v>
      </c>
      <c r="W69" s="428" t="e">
        <f>SUM(#REF!)</f>
        <v>#REF!</v>
      </c>
      <c r="X69" s="428" t="e">
        <f>SUM(#REF!)</f>
        <v>#REF!</v>
      </c>
      <c r="Y69" s="428" t="e">
        <f>SUM(#REF!)</f>
        <v>#REF!</v>
      </c>
      <c r="Z69" s="428" t="e">
        <f>SUM(#REF!)</f>
        <v>#REF!</v>
      </c>
      <c r="AA69" s="428" t="e">
        <f>SUM(#REF!)</f>
        <v>#REF!</v>
      </c>
      <c r="AB69" s="428" t="e">
        <f>SUM(#REF!)</f>
        <v>#REF!</v>
      </c>
      <c r="AC69" s="428" t="e">
        <f>SUM(#REF!)</f>
        <v>#REF!</v>
      </c>
      <c r="AD69" s="27"/>
      <c r="AE69" s="27"/>
    </row>
    <row r="70" spans="1:31" hidden="1">
      <c r="A70" s="7"/>
      <c r="B70" s="7"/>
      <c r="C70" s="7"/>
      <c r="D70" s="8"/>
      <c r="E70" s="8"/>
      <c r="F70" s="8"/>
      <c r="G70" s="8"/>
      <c r="H70" s="8"/>
      <c r="I70" s="8"/>
      <c r="J70" s="8"/>
      <c r="K70" s="8"/>
      <c r="L70" s="8"/>
      <c r="M70" s="8"/>
      <c r="N70" s="8"/>
      <c r="O70" s="8"/>
      <c r="P70" s="8"/>
      <c r="Q70" s="8"/>
      <c r="R70" s="8"/>
      <c r="S70" s="8"/>
      <c r="T70" s="5"/>
      <c r="U70" s="5"/>
      <c r="V70" s="5"/>
      <c r="W70" s="5"/>
      <c r="X70" s="5"/>
      <c r="Y70" s="5"/>
      <c r="Z70" s="5"/>
      <c r="AA70" s="5"/>
      <c r="AB70" s="5"/>
      <c r="AC70" s="5"/>
      <c r="AD70" s="5"/>
      <c r="AE70" s="5"/>
    </row>
    <row r="71" spans="1:31" hidden="1">
      <c r="A71" s="7"/>
      <c r="B71" s="7"/>
      <c r="C71" s="7"/>
      <c r="D71" s="8"/>
      <c r="E71" s="8"/>
      <c r="F71" s="8"/>
      <c r="G71" s="8"/>
      <c r="H71" s="8"/>
      <c r="I71" s="8"/>
      <c r="J71" s="8"/>
      <c r="K71" s="8"/>
      <c r="L71" s="8"/>
      <c r="M71" s="8"/>
      <c r="N71" s="8"/>
      <c r="O71" s="8"/>
      <c r="P71" s="8"/>
      <c r="Q71" s="8"/>
      <c r="R71" s="8"/>
      <c r="S71" s="8"/>
      <c r="T71" s="5"/>
      <c r="U71" s="5"/>
      <c r="V71" s="5"/>
      <c r="W71" s="5"/>
      <c r="X71" s="5"/>
      <c r="Y71" s="5"/>
      <c r="Z71" s="5"/>
      <c r="AA71" s="5"/>
      <c r="AB71" s="5"/>
      <c r="AC71" s="5"/>
      <c r="AD71" s="5"/>
      <c r="AE71" s="5"/>
    </row>
    <row r="72" spans="1:31" hidden="1">
      <c r="A72" s="7"/>
      <c r="B72" s="7"/>
      <c r="C72" s="7"/>
      <c r="D72" s="8"/>
      <c r="E72" s="8"/>
      <c r="F72" s="8"/>
      <c r="G72" s="8"/>
      <c r="H72" s="8"/>
      <c r="I72" s="8"/>
      <c r="J72" s="8"/>
      <c r="K72" s="8"/>
      <c r="L72" s="8"/>
      <c r="M72" s="8"/>
      <c r="N72" s="8"/>
      <c r="O72" s="8"/>
      <c r="P72" s="8"/>
      <c r="Q72" s="8"/>
      <c r="R72" s="8"/>
      <c r="S72" s="8"/>
      <c r="T72" s="5"/>
      <c r="U72" s="5"/>
      <c r="V72" s="5"/>
      <c r="W72" s="5"/>
      <c r="X72" s="5"/>
      <c r="Y72" s="5"/>
      <c r="Z72" s="5"/>
      <c r="AA72" s="5"/>
      <c r="AB72" s="5"/>
      <c r="AC72" s="5"/>
      <c r="AD72" s="5"/>
      <c r="AE72" s="5"/>
    </row>
    <row r="73" spans="1:31" ht="14.25" thickBot="1">
      <c r="A73" s="7"/>
      <c r="B73" s="7"/>
      <c r="C73" s="7"/>
      <c r="D73" s="8"/>
      <c r="E73" s="8"/>
      <c r="F73" s="8"/>
      <c r="G73" s="8"/>
      <c r="H73" s="8"/>
      <c r="I73" s="8"/>
      <c r="J73" s="8"/>
      <c r="K73" s="8"/>
      <c r="L73" s="8"/>
      <c r="M73" s="8"/>
      <c r="N73" s="8"/>
      <c r="O73" s="8"/>
      <c r="P73" s="8"/>
      <c r="Q73" s="8"/>
      <c r="R73" s="8"/>
      <c r="S73" s="8"/>
      <c r="T73" s="5"/>
      <c r="U73" s="5"/>
      <c r="V73" s="5"/>
      <c r="W73" s="5"/>
      <c r="X73" s="5"/>
      <c r="Y73" s="5"/>
      <c r="Z73" s="5"/>
      <c r="AA73" s="5"/>
      <c r="AB73" s="5"/>
      <c r="AC73" s="5"/>
      <c r="AD73" s="5"/>
      <c r="AE73" s="5"/>
    </row>
    <row r="74" spans="1:31" ht="24.75" thickBot="1">
      <c r="A74" s="57"/>
      <c r="B74" s="58">
        <f>+B2</f>
        <v>2012</v>
      </c>
      <c r="C74" s="59">
        <f>+C2</f>
        <v>4</v>
      </c>
      <c r="D74" s="60" t="s">
        <v>45</v>
      </c>
      <c r="E74" s="61"/>
      <c r="F74" s="61"/>
      <c r="G74" s="61"/>
      <c r="H74" s="3"/>
      <c r="I74" s="8"/>
      <c r="J74" s="8"/>
      <c r="K74" s="8"/>
      <c r="L74" s="8"/>
      <c r="M74" s="8"/>
      <c r="N74" s="8"/>
      <c r="O74" s="8"/>
      <c r="P74" s="8"/>
      <c r="Q74" s="8"/>
      <c r="R74" s="8"/>
      <c r="S74" s="5"/>
      <c r="T74" s="5"/>
      <c r="U74" s="5"/>
      <c r="V74" s="5"/>
      <c r="W74" s="5"/>
      <c r="X74" s="5"/>
      <c r="Y74" s="5"/>
      <c r="Z74" s="5"/>
      <c r="AA74" s="5"/>
      <c r="AB74" s="5"/>
      <c r="AC74" s="5"/>
      <c r="AD74" s="5"/>
      <c r="AE74" s="5"/>
    </row>
    <row r="75" spans="1:31" ht="6.75" customHeight="1">
      <c r="A75" s="7"/>
      <c r="B75" s="7"/>
      <c r="C75" s="7"/>
      <c r="D75" s="8"/>
      <c r="E75" s="8"/>
      <c r="F75" s="8"/>
      <c r="G75" s="8"/>
      <c r="H75" s="8"/>
      <c r="I75" s="8"/>
      <c r="J75" s="8"/>
      <c r="K75" s="8"/>
      <c r="L75" s="8"/>
      <c r="M75" s="5"/>
      <c r="N75" s="5"/>
      <c r="O75" s="5"/>
      <c r="P75" s="5"/>
      <c r="Q75" s="5"/>
      <c r="R75" s="5"/>
      <c r="S75" s="5"/>
      <c r="T75" s="5"/>
      <c r="U75" s="5"/>
      <c r="V75" s="5"/>
      <c r="W75" s="5"/>
      <c r="X75" s="5"/>
      <c r="Y75" s="5"/>
    </row>
    <row r="76" spans="1:31" s="146" customFormat="1" ht="16.5" customHeight="1">
      <c r="A76" s="696" t="s">
        <v>75</v>
      </c>
      <c r="B76" s="697"/>
      <c r="C76" s="186" t="s">
        <v>4</v>
      </c>
      <c r="D76" s="203" t="str">
        <f>+☆start!W15</f>
        <v>ｱ</v>
      </c>
      <c r="E76" s="203" t="str">
        <f>+☆start!W16</f>
        <v>ｲ</v>
      </c>
      <c r="F76" s="195"/>
      <c r="G76" s="5"/>
      <c r="H76" s="5"/>
      <c r="I76" s="5"/>
      <c r="J76" s="5"/>
      <c r="K76" s="5"/>
      <c r="L76" s="5"/>
      <c r="M76" s="5"/>
      <c r="N76" s="5"/>
      <c r="O76" s="5"/>
      <c r="P76" s="5"/>
      <c r="Q76" s="5"/>
      <c r="R76" s="5"/>
    </row>
    <row r="77" spans="1:31">
      <c r="A77" s="698" t="s">
        <v>42</v>
      </c>
      <c r="B77" s="240" t="s">
        <v>41</v>
      </c>
      <c r="C77" s="118">
        <f t="shared" ref="C77:C95" si="11">SUM(D77:E77)</f>
        <v>0</v>
      </c>
      <c r="D77" s="241">
        <f>+☆start!AG15</f>
        <v>0</v>
      </c>
      <c r="E77" s="241">
        <f>+☆start!AG16</f>
        <v>0</v>
      </c>
      <c r="F77" s="195"/>
      <c r="G77" s="5"/>
      <c r="H77" s="5"/>
      <c r="I77" s="5"/>
      <c r="J77" s="5"/>
      <c r="K77" s="5"/>
      <c r="L77" s="5"/>
      <c r="M77" s="5"/>
      <c r="N77" s="5"/>
      <c r="O77" s="5"/>
      <c r="P77" s="5"/>
      <c r="Q77" s="5"/>
      <c r="R77" s="5"/>
    </row>
    <row r="78" spans="1:31">
      <c r="A78" s="687"/>
      <c r="B78" s="292" t="s">
        <v>0</v>
      </c>
      <c r="C78" s="10">
        <f t="shared" si="11"/>
        <v>0</v>
      </c>
      <c r="D78" s="134"/>
      <c r="E78" s="134"/>
      <c r="F78" s="195"/>
      <c r="G78" s="5"/>
      <c r="H78" s="5"/>
      <c r="I78" s="5"/>
      <c r="J78" s="5"/>
      <c r="K78" s="5"/>
      <c r="L78" s="5"/>
      <c r="M78" s="5"/>
      <c r="N78" s="5"/>
      <c r="O78" s="5"/>
      <c r="P78" s="5"/>
      <c r="Q78" s="5"/>
      <c r="R78" s="5"/>
    </row>
    <row r="79" spans="1:31">
      <c r="A79" s="687"/>
      <c r="B79" s="292" t="s">
        <v>1</v>
      </c>
      <c r="C79" s="10">
        <f t="shared" si="11"/>
        <v>0</v>
      </c>
      <c r="D79" s="134"/>
      <c r="E79" s="134"/>
      <c r="F79" s="195"/>
      <c r="G79" s="5"/>
      <c r="H79" s="5"/>
      <c r="I79" s="5"/>
      <c r="J79" s="5"/>
      <c r="K79" s="5"/>
      <c r="L79" s="5"/>
      <c r="M79" s="5"/>
      <c r="N79" s="5"/>
      <c r="O79" s="5"/>
      <c r="P79" s="5"/>
      <c r="Q79" s="5"/>
      <c r="R79" s="5"/>
    </row>
    <row r="80" spans="1:31">
      <c r="A80" s="687"/>
      <c r="B80" s="292"/>
      <c r="C80" s="10">
        <f t="shared" si="11"/>
        <v>0</v>
      </c>
      <c r="D80" s="134"/>
      <c r="E80" s="134"/>
      <c r="F80" s="195"/>
      <c r="G80" s="5"/>
      <c r="H80" s="5"/>
      <c r="I80" s="5"/>
      <c r="J80" s="5"/>
      <c r="K80" s="5"/>
      <c r="L80" s="5"/>
      <c r="M80" s="5"/>
      <c r="N80" s="5"/>
      <c r="O80" s="5"/>
      <c r="P80" s="5"/>
      <c r="Q80" s="5"/>
      <c r="R80" s="5"/>
    </row>
    <row r="81" spans="1:31">
      <c r="A81" s="687"/>
      <c r="B81" s="293"/>
      <c r="C81" s="10">
        <f t="shared" si="11"/>
        <v>0</v>
      </c>
      <c r="D81" s="134"/>
      <c r="E81" s="134"/>
      <c r="F81" s="195"/>
      <c r="G81" s="5"/>
      <c r="H81" s="5"/>
      <c r="I81" s="5"/>
      <c r="J81" s="5"/>
      <c r="K81" s="5"/>
      <c r="L81" s="5"/>
      <c r="M81" s="5"/>
      <c r="N81" s="5"/>
      <c r="O81" s="5"/>
      <c r="P81" s="5"/>
      <c r="Q81" s="5"/>
      <c r="R81" s="5"/>
    </row>
    <row r="82" spans="1:31">
      <c r="A82" s="687"/>
      <c r="B82" s="293"/>
      <c r="C82" s="10">
        <f t="shared" si="11"/>
        <v>0</v>
      </c>
      <c r="D82" s="141"/>
      <c r="E82" s="141"/>
      <c r="F82" s="195"/>
      <c r="G82" s="5"/>
      <c r="H82" s="5"/>
      <c r="I82" s="5"/>
      <c r="J82" s="5"/>
      <c r="K82" s="5"/>
      <c r="L82" s="5"/>
      <c r="M82" s="5"/>
      <c r="N82" s="5"/>
      <c r="O82" s="5"/>
      <c r="P82" s="5"/>
      <c r="Q82" s="5"/>
      <c r="R82" s="5"/>
    </row>
    <row r="83" spans="1:31">
      <c r="A83" s="687"/>
      <c r="B83" s="21" t="s">
        <v>2</v>
      </c>
      <c r="C83" s="10">
        <f t="shared" si="11"/>
        <v>0</v>
      </c>
      <c r="D83" s="206">
        <f>SUM(D77:D82)</f>
        <v>0</v>
      </c>
      <c r="E83" s="207">
        <f>SUM(E77:E82)</f>
        <v>0</v>
      </c>
      <c r="F83" s="195"/>
      <c r="G83" s="5"/>
      <c r="H83" s="5"/>
      <c r="I83" s="5"/>
      <c r="J83" s="5"/>
      <c r="K83" s="5"/>
      <c r="L83" s="5"/>
      <c r="M83" s="5"/>
      <c r="N83" s="5"/>
      <c r="O83" s="5"/>
      <c r="P83" s="5"/>
      <c r="Q83" s="5"/>
      <c r="R83" s="5"/>
    </row>
    <row r="84" spans="1:31">
      <c r="A84" s="687"/>
      <c r="B84" s="292" t="s">
        <v>3</v>
      </c>
      <c r="C84" s="10">
        <f t="shared" si="11"/>
        <v>0</v>
      </c>
      <c r="D84" s="205"/>
      <c r="E84" s="205"/>
      <c r="F84" s="195"/>
      <c r="G84" s="5"/>
      <c r="H84" s="5"/>
      <c r="I84" s="5"/>
      <c r="J84" s="5"/>
      <c r="K84" s="5"/>
      <c r="L84" s="5"/>
      <c r="M84" s="5"/>
      <c r="N84" s="5"/>
      <c r="O84" s="5"/>
      <c r="P84" s="5"/>
      <c r="Q84" s="5"/>
      <c r="R84" s="5"/>
    </row>
    <row r="85" spans="1:31">
      <c r="A85" s="687"/>
      <c r="B85" s="22" t="s">
        <v>4</v>
      </c>
      <c r="C85" s="142">
        <f t="shared" si="11"/>
        <v>0</v>
      </c>
      <c r="D85" s="302">
        <f>SUM(D83:D84)</f>
        <v>0</v>
      </c>
      <c r="E85" s="135">
        <f>SUM(E83:E84)</f>
        <v>0</v>
      </c>
      <c r="F85" s="195"/>
      <c r="G85" s="5"/>
      <c r="H85" s="5"/>
      <c r="I85" s="5"/>
      <c r="J85" s="5"/>
      <c r="K85" s="5"/>
      <c r="L85" s="5"/>
      <c r="M85" s="5"/>
      <c r="N85" s="5"/>
      <c r="O85" s="5"/>
      <c r="P85" s="5"/>
      <c r="Q85" s="5"/>
      <c r="R85" s="5"/>
    </row>
    <row r="86" spans="1:31">
      <c r="A86" s="686" t="s">
        <v>43</v>
      </c>
      <c r="B86" s="126" t="str">
        <f>+B99</f>
        <v>健康保険</v>
      </c>
      <c r="C86" s="10">
        <f t="shared" si="11"/>
        <v>0</v>
      </c>
      <c r="D86" s="330"/>
      <c r="E86" s="330"/>
      <c r="F86" s="195"/>
      <c r="G86" s="5"/>
      <c r="H86" s="5"/>
      <c r="I86" s="5"/>
      <c r="J86" s="5"/>
      <c r="K86" s="5"/>
      <c r="L86" s="5"/>
      <c r="M86" s="5"/>
      <c r="N86" s="5"/>
      <c r="O86" s="5"/>
      <c r="P86" s="5"/>
      <c r="Q86" s="5"/>
      <c r="R86" s="5"/>
    </row>
    <row r="87" spans="1:31">
      <c r="A87" s="687"/>
      <c r="B87" s="348" t="str">
        <f>+B100</f>
        <v>厚生年金</v>
      </c>
      <c r="C87" s="142">
        <f t="shared" si="11"/>
        <v>0</v>
      </c>
      <c r="D87" s="346"/>
      <c r="E87" s="346"/>
      <c r="F87" s="195"/>
      <c r="G87" s="5"/>
      <c r="H87" s="5"/>
      <c r="I87" s="5"/>
      <c r="J87" s="5"/>
      <c r="K87" s="5"/>
      <c r="L87" s="5"/>
      <c r="M87" s="5"/>
      <c r="N87" s="5"/>
      <c r="O87" s="5"/>
      <c r="P87" s="5"/>
      <c r="Q87" s="5"/>
      <c r="R87" s="5"/>
    </row>
    <row r="88" spans="1:31">
      <c r="A88" s="688"/>
      <c r="B88" s="347" t="str">
        <f>+B101</f>
        <v>雇用保険</v>
      </c>
      <c r="C88" s="142">
        <f t="shared" si="11"/>
        <v>0</v>
      </c>
      <c r="D88" s="346"/>
      <c r="E88" s="346"/>
      <c r="F88" s="195"/>
      <c r="G88" s="5"/>
      <c r="H88" s="5"/>
      <c r="I88" s="5"/>
      <c r="J88" s="5"/>
      <c r="K88" s="5"/>
      <c r="L88" s="5"/>
      <c r="M88" s="5"/>
      <c r="N88" s="5"/>
      <c r="O88" s="5"/>
      <c r="P88" s="5"/>
      <c r="Q88" s="5"/>
      <c r="R88" s="5"/>
    </row>
    <row r="89" spans="1:31">
      <c r="A89" s="688"/>
      <c r="B89" s="347" t="str">
        <f>+B102</f>
        <v>所得税</v>
      </c>
      <c r="C89" s="142">
        <f t="shared" si="11"/>
        <v>0</v>
      </c>
      <c r="D89" s="437"/>
      <c r="E89" s="330"/>
      <c r="F89" s="195"/>
      <c r="G89" s="5"/>
      <c r="H89" s="5"/>
      <c r="I89" s="5"/>
      <c r="J89" s="5"/>
      <c r="K89" s="5"/>
      <c r="L89" s="5"/>
      <c r="M89" s="5"/>
      <c r="N89" s="5"/>
      <c r="O89" s="5"/>
      <c r="P89" s="5"/>
      <c r="Q89" s="5"/>
      <c r="R89" s="5"/>
    </row>
    <row r="90" spans="1:31">
      <c r="A90" s="687"/>
      <c r="B90" s="349" t="str">
        <f>+B103</f>
        <v>住民税</v>
      </c>
      <c r="C90" s="142">
        <f t="shared" si="11"/>
        <v>0</v>
      </c>
      <c r="D90" s="205"/>
      <c r="E90" s="205"/>
      <c r="F90" s="195"/>
      <c r="G90" s="5"/>
      <c r="H90" s="5"/>
      <c r="I90" s="5"/>
      <c r="J90" s="5"/>
      <c r="K90" s="5"/>
      <c r="L90" s="5"/>
      <c r="M90" s="5"/>
      <c r="N90" s="5"/>
      <c r="O90" s="5"/>
      <c r="P90" s="5"/>
      <c r="Q90" s="5"/>
      <c r="R90" s="5"/>
    </row>
    <row r="91" spans="1:31">
      <c r="A91" s="687"/>
      <c r="B91" s="292"/>
      <c r="C91" s="10">
        <f t="shared" si="11"/>
        <v>0</v>
      </c>
      <c r="D91" s="134"/>
      <c r="E91" s="134"/>
      <c r="F91" s="195"/>
      <c r="G91" s="5"/>
      <c r="H91" s="5"/>
      <c r="I91" s="5"/>
      <c r="J91" s="5"/>
      <c r="K91" s="5"/>
      <c r="L91" s="5"/>
      <c r="M91" s="5"/>
      <c r="N91" s="5"/>
      <c r="O91" s="5"/>
      <c r="P91" s="5"/>
      <c r="Q91" s="5"/>
      <c r="R91" s="5"/>
    </row>
    <row r="92" spans="1:31">
      <c r="A92" s="687"/>
      <c r="B92" s="292"/>
      <c r="C92" s="10">
        <f t="shared" si="11"/>
        <v>0</v>
      </c>
      <c r="D92" s="134"/>
      <c r="E92" s="134"/>
      <c r="F92" s="195"/>
      <c r="G92" s="5"/>
      <c r="H92" s="5"/>
      <c r="I92" s="5"/>
      <c r="J92" s="5"/>
      <c r="K92" s="5"/>
      <c r="L92" s="5"/>
      <c r="M92" s="5"/>
      <c r="N92" s="5"/>
      <c r="O92" s="5"/>
      <c r="P92" s="5"/>
      <c r="Q92" s="5"/>
      <c r="R92" s="5"/>
    </row>
    <row r="93" spans="1:31">
      <c r="A93" s="687"/>
      <c r="B93" s="292"/>
      <c r="C93" s="10">
        <f t="shared" si="11"/>
        <v>0</v>
      </c>
      <c r="D93" s="204"/>
      <c r="E93" s="204"/>
      <c r="F93" s="195"/>
      <c r="G93" s="5"/>
      <c r="H93" s="5"/>
      <c r="I93" s="5"/>
      <c r="J93" s="5"/>
      <c r="K93" s="5"/>
      <c r="L93" s="5"/>
      <c r="M93" s="5"/>
      <c r="N93" s="5"/>
      <c r="O93" s="5"/>
      <c r="P93" s="5"/>
      <c r="Q93" s="5"/>
      <c r="R93" s="5"/>
    </row>
    <row r="94" spans="1:31">
      <c r="A94" s="689"/>
      <c r="B94" s="87" t="s">
        <v>4</v>
      </c>
      <c r="C94" s="10">
        <f t="shared" si="11"/>
        <v>0</v>
      </c>
      <c r="D94" s="206">
        <f>SUM(D86:D93)</f>
        <v>0</v>
      </c>
      <c r="E94" s="207">
        <f>SUM(E86:E93)</f>
        <v>0</v>
      </c>
      <c r="F94" s="195"/>
      <c r="G94" s="5"/>
      <c r="H94" s="5"/>
      <c r="I94" s="5"/>
      <c r="J94" s="5"/>
      <c r="K94" s="5"/>
      <c r="L94" s="5"/>
      <c r="M94" s="5"/>
      <c r="N94" s="5"/>
      <c r="O94" s="5"/>
      <c r="P94" s="5"/>
      <c r="Q94" s="5"/>
      <c r="R94" s="5"/>
    </row>
    <row r="95" spans="1:31" ht="15.75" customHeight="1">
      <c r="A95" s="693" t="s">
        <v>10</v>
      </c>
      <c r="B95" s="694"/>
      <c r="C95" s="10">
        <f t="shared" si="11"/>
        <v>0</v>
      </c>
      <c r="D95" s="9">
        <f>+D85-D94</f>
        <v>0</v>
      </c>
      <c r="E95" s="9">
        <f>+E85-E94</f>
        <v>0</v>
      </c>
      <c r="F95" s="195"/>
      <c r="G95" s="5"/>
      <c r="H95" s="5"/>
      <c r="I95" s="5"/>
      <c r="J95" s="5"/>
      <c r="K95" s="5"/>
      <c r="L95" s="5"/>
      <c r="M95" s="5"/>
      <c r="N95" s="5"/>
      <c r="O95" s="5"/>
      <c r="P95" s="5"/>
      <c r="Q95" s="5"/>
      <c r="R95" s="5"/>
    </row>
    <row r="96" spans="1:31" ht="13.5" customHeight="1">
      <c r="A96" s="23"/>
      <c r="B96" s="24" t="s">
        <v>35</v>
      </c>
      <c r="C96" s="188"/>
      <c r="D96" s="49">
        <f>+D83-D86-D87-D88</f>
        <v>0</v>
      </c>
      <c r="E96" s="157">
        <f>+E83-E86-E87-E88</f>
        <v>0</v>
      </c>
      <c r="F96" s="565"/>
      <c r="G96" s="565"/>
      <c r="H96" s="565"/>
      <c r="I96" s="565"/>
      <c r="J96" s="565"/>
      <c r="K96" s="565"/>
      <c r="L96" s="565"/>
      <c r="M96" s="565"/>
      <c r="N96" s="565"/>
      <c r="O96" s="565"/>
      <c r="P96" s="565"/>
      <c r="Q96" s="565"/>
      <c r="R96" s="565"/>
      <c r="S96" s="565"/>
      <c r="T96" s="5"/>
      <c r="U96" s="5"/>
      <c r="V96" s="5"/>
      <c r="W96" s="5"/>
      <c r="X96" s="5"/>
      <c r="Y96" s="5"/>
      <c r="Z96" s="5"/>
      <c r="AA96" s="5"/>
      <c r="AB96" s="5"/>
      <c r="AC96" s="5"/>
      <c r="AD96" s="5"/>
      <c r="AE96" s="5"/>
    </row>
    <row r="97" spans="1:32" s="286" customFormat="1" ht="15" customHeight="1">
      <c r="A97" s="282" t="s">
        <v>76</v>
      </c>
      <c r="B97" s="283" t="s">
        <v>11</v>
      </c>
      <c r="C97" s="138"/>
      <c r="D97" s="284">
        <f>+☆start!$AB15</f>
        <v>0</v>
      </c>
      <c r="E97" s="285">
        <f>+☆start!$AB16</f>
        <v>0</v>
      </c>
      <c r="F97" s="565"/>
      <c r="G97" s="565"/>
      <c r="H97" s="565"/>
      <c r="I97" s="565"/>
      <c r="J97" s="565"/>
      <c r="K97" s="565"/>
      <c r="L97" s="565"/>
      <c r="M97" s="565"/>
      <c r="N97" s="565"/>
      <c r="O97" s="565"/>
      <c r="P97" s="565"/>
      <c r="Q97" s="565"/>
      <c r="R97" s="565"/>
      <c r="S97" s="565"/>
      <c r="T97" s="25"/>
      <c r="U97" s="25"/>
      <c r="V97" s="25"/>
      <c r="W97" s="25"/>
      <c r="X97" s="25"/>
      <c r="Y97" s="25"/>
      <c r="Z97" s="25"/>
      <c r="AA97" s="25"/>
      <c r="AB97" s="25"/>
      <c r="AC97" s="25"/>
      <c r="AD97" s="25"/>
      <c r="AE97" s="25"/>
      <c r="AF97" s="68"/>
    </row>
    <row r="98" spans="1:32" ht="12.75" customHeight="1">
      <c r="A98" s="163" t="s">
        <v>76</v>
      </c>
      <c r="M98" s="152"/>
      <c r="N98" s="5"/>
      <c r="O98" s="5"/>
      <c r="P98" s="5"/>
      <c r="Q98" s="5"/>
      <c r="R98" s="5"/>
      <c r="S98" s="5"/>
      <c r="T98" s="5"/>
      <c r="U98" s="5"/>
      <c r="V98" s="5"/>
      <c r="W98" s="5"/>
      <c r="X98" s="5"/>
      <c r="Y98" s="5"/>
      <c r="Z98" s="5"/>
      <c r="AA98" s="5"/>
      <c r="AB98" s="5"/>
      <c r="AC98" s="5"/>
      <c r="AD98" s="5"/>
      <c r="AE98" s="5"/>
    </row>
    <row r="99" spans="1:32" hidden="1">
      <c r="A99" s="65"/>
      <c r="B99" s="55" t="s">
        <v>5</v>
      </c>
      <c r="C99" s="66"/>
      <c r="D99" s="67"/>
      <c r="E99" s="67"/>
      <c r="F99" s="47"/>
      <c r="G99" s="47"/>
      <c r="M99" s="152"/>
    </row>
    <row r="100" spans="1:32" hidden="1">
      <c r="A100" s="68"/>
      <c r="B100" s="55" t="s">
        <v>6</v>
      </c>
      <c r="C100" s="68"/>
      <c r="D100" s="69"/>
      <c r="E100" s="69"/>
      <c r="F100" s="47"/>
      <c r="G100" s="48"/>
      <c r="H100" s="26"/>
      <c r="M100" s="152"/>
    </row>
    <row r="101" spans="1:32" hidden="1">
      <c r="B101" s="55" t="s">
        <v>7</v>
      </c>
      <c r="M101" s="152"/>
    </row>
    <row r="102" spans="1:32" hidden="1">
      <c r="B102" s="55" t="s">
        <v>8</v>
      </c>
      <c r="M102" s="152"/>
    </row>
    <row r="103" spans="1:32" hidden="1">
      <c r="B103" s="55" t="s">
        <v>9</v>
      </c>
      <c r="M103" s="152"/>
    </row>
    <row r="104" spans="1:32" hidden="1">
      <c r="M104" s="152"/>
    </row>
    <row r="105" spans="1:32" hidden="1">
      <c r="M105" s="152"/>
    </row>
    <row r="106" spans="1:32" ht="17.25" hidden="1">
      <c r="A106" s="15"/>
      <c r="B106" s="16"/>
      <c r="C106" s="16"/>
      <c r="D106" s="17"/>
      <c r="E106" s="17"/>
      <c r="F106" s="17"/>
      <c r="G106" s="17"/>
      <c r="H106" s="17"/>
      <c r="I106" s="17"/>
      <c r="J106" s="17"/>
      <c r="K106" s="17"/>
      <c r="L106" s="17"/>
      <c r="M106" s="152"/>
    </row>
    <row r="107" spans="1:32" ht="11.25" customHeight="1">
      <c r="A107" s="15"/>
      <c r="B107" s="16"/>
      <c r="C107" s="16"/>
      <c r="D107" s="17"/>
      <c r="E107" s="17"/>
      <c r="F107" s="17"/>
      <c r="G107" s="17"/>
      <c r="H107" s="17"/>
      <c r="I107" s="17"/>
      <c r="J107" s="17"/>
      <c r="K107" s="17"/>
      <c r="L107" s="17"/>
      <c r="M107" s="152"/>
    </row>
    <row r="108" spans="1:32" s="244" customFormat="1" ht="15" customHeight="1">
      <c r="B108" s="695" t="s">
        <v>136</v>
      </c>
      <c r="C108" s="695"/>
      <c r="D108" s="701" t="s">
        <v>107</v>
      </c>
      <c r="E108" s="702"/>
      <c r="F108" s="703" t="s">
        <v>130</v>
      </c>
      <c r="G108" s="704"/>
    </row>
    <row r="109" spans="1:32" s="4" customFormat="1" ht="11.25" customHeight="1">
      <c r="A109" s="7"/>
      <c r="B109" s="243">
        <v>10000</v>
      </c>
      <c r="C109" s="249">
        <f>+E125*10000</f>
        <v>0</v>
      </c>
      <c r="D109" s="303" t="s">
        <v>13</v>
      </c>
      <c r="E109" s="249">
        <f>+C21+C85</f>
        <v>0</v>
      </c>
      <c r="F109" s="249" t="str">
        <f>+B22</f>
        <v>健康保険</v>
      </c>
      <c r="G109" s="249">
        <f>+C22+C86</f>
        <v>0</v>
      </c>
    </row>
    <row r="110" spans="1:32" s="4" customFormat="1" ht="11.25" customHeight="1">
      <c r="A110" s="7"/>
      <c r="B110" s="243">
        <v>5000</v>
      </c>
      <c r="C110" s="249">
        <f>+G125*5000</f>
        <v>0</v>
      </c>
      <c r="D110" s="303" t="s">
        <v>131</v>
      </c>
      <c r="E110" s="249">
        <f>+C30+C94</f>
        <v>0</v>
      </c>
      <c r="F110" s="249" t="str">
        <f>+B23</f>
        <v>厚生年金</v>
      </c>
      <c r="G110" s="249">
        <f>+C23+C87</f>
        <v>0</v>
      </c>
    </row>
    <row r="111" spans="1:32" s="4" customFormat="1" ht="11.25" customHeight="1">
      <c r="A111" s="7"/>
      <c r="B111" s="243">
        <v>1000</v>
      </c>
      <c r="C111" s="249">
        <f>+I125*1000</f>
        <v>0</v>
      </c>
      <c r="D111" s="310"/>
      <c r="E111" s="314">
        <f>+E109-E110</f>
        <v>0</v>
      </c>
      <c r="F111" s="249" t="str">
        <f>+B24</f>
        <v>雇用保険</v>
      </c>
      <c r="G111" s="249">
        <f>+C24+C88</f>
        <v>0</v>
      </c>
    </row>
    <row r="112" spans="1:32" s="4" customFormat="1" ht="11.25" customHeight="1">
      <c r="A112" s="7"/>
      <c r="B112" s="243">
        <v>500</v>
      </c>
      <c r="C112" s="249">
        <f>+K125*500</f>
        <v>0</v>
      </c>
      <c r="D112" s="244"/>
      <c r="F112" s="249" t="str">
        <f>+B25</f>
        <v>所得税</v>
      </c>
      <c r="G112" s="249">
        <f>+C25+C89</f>
        <v>0</v>
      </c>
    </row>
    <row r="113" spans="1:22" s="4" customFormat="1" ht="11.25" customHeight="1">
      <c r="A113" s="7"/>
      <c r="B113" s="243">
        <v>100</v>
      </c>
      <c r="C113" s="249">
        <f>+M125*100</f>
        <v>0</v>
      </c>
      <c r="D113" s="244"/>
      <c r="F113" s="249" t="str">
        <f>+B26</f>
        <v>住民税</v>
      </c>
      <c r="G113" s="249">
        <f>+C26+C90</f>
        <v>0</v>
      </c>
    </row>
    <row r="114" spans="1:22" s="4" customFormat="1" ht="11.25" customHeight="1">
      <c r="A114" s="7"/>
      <c r="B114" s="243">
        <v>50</v>
      </c>
      <c r="C114" s="249">
        <f>+O125*50</f>
        <v>0</v>
      </c>
      <c r="D114" s="244"/>
      <c r="F114" s="311"/>
      <c r="G114" s="315">
        <f>SUM(G109:G113)</f>
        <v>0</v>
      </c>
    </row>
    <row r="115" spans="1:22" s="4" customFormat="1" ht="11.25" customHeight="1">
      <c r="A115" s="7"/>
      <c r="B115" s="243">
        <v>10</v>
      </c>
      <c r="C115" s="249">
        <f>+Q125*10</f>
        <v>0</v>
      </c>
      <c r="D115" s="244"/>
    </row>
    <row r="116" spans="1:22" s="4" customFormat="1" ht="11.25" customHeight="1">
      <c r="A116" s="7"/>
      <c r="B116" s="243">
        <v>5</v>
      </c>
      <c r="C116" s="249">
        <f>+S125*5</f>
        <v>0</v>
      </c>
      <c r="D116" s="244"/>
    </row>
    <row r="117" spans="1:22" s="4" customFormat="1" ht="11.25" customHeight="1">
      <c r="A117" s="7"/>
      <c r="B117" s="243">
        <v>1</v>
      </c>
      <c r="C117" s="249">
        <f>+U125</f>
        <v>0</v>
      </c>
      <c r="D117" s="244"/>
    </row>
    <row r="118" spans="1:22" s="4" customFormat="1">
      <c r="A118" s="7"/>
      <c r="B118" s="312" t="s">
        <v>114</v>
      </c>
      <c r="C118" s="313">
        <f>SUM(C109:C117)</f>
        <v>0</v>
      </c>
      <c r="D118" s="244"/>
    </row>
    <row r="119" spans="1:22" s="4" customFormat="1" hidden="1">
      <c r="A119" s="7"/>
      <c r="B119" s="7"/>
      <c r="D119" s="245"/>
      <c r="E119" s="246">
        <v>10000</v>
      </c>
      <c r="F119" s="247" t="s">
        <v>112</v>
      </c>
      <c r="G119" s="246">
        <v>5000</v>
      </c>
      <c r="H119" s="247" t="s">
        <v>112</v>
      </c>
      <c r="I119" s="246">
        <v>1000</v>
      </c>
      <c r="J119" s="247"/>
      <c r="K119" s="246">
        <v>500</v>
      </c>
      <c r="L119" s="247"/>
      <c r="M119" s="246">
        <v>100</v>
      </c>
      <c r="N119" s="247"/>
      <c r="O119" s="246">
        <v>50</v>
      </c>
      <c r="P119" s="247"/>
      <c r="Q119" s="246">
        <v>10</v>
      </c>
      <c r="R119" s="247"/>
      <c r="S119" s="246">
        <v>5</v>
      </c>
      <c r="T119" s="247"/>
      <c r="U119" s="246">
        <v>1</v>
      </c>
      <c r="V119" s="247"/>
    </row>
    <row r="120" spans="1:22" s="4" customFormat="1" hidden="1">
      <c r="A120" s="7"/>
      <c r="B120" s="7"/>
      <c r="D120" s="247"/>
      <c r="E120" s="247"/>
      <c r="F120" s="247"/>
      <c r="G120" s="247"/>
      <c r="H120" s="247"/>
      <c r="I120" s="247"/>
      <c r="J120" s="247"/>
      <c r="K120" s="247"/>
      <c r="L120" s="247"/>
      <c r="M120" s="247"/>
      <c r="N120" s="247"/>
      <c r="O120" s="247"/>
      <c r="P120" s="247"/>
      <c r="Q120" s="247"/>
      <c r="R120" s="247"/>
      <c r="S120" s="247"/>
      <c r="T120" s="247"/>
      <c r="U120" s="247"/>
      <c r="V120" s="247"/>
    </row>
    <row r="121" spans="1:22" s="4" customFormat="1" hidden="1">
      <c r="A121" s="7"/>
      <c r="B121" s="7"/>
      <c r="C121" s="248" t="s">
        <v>91</v>
      </c>
      <c r="D121" s="308">
        <f>IF(☆start!$AE$10=1,0,+$D$31)</f>
        <v>0</v>
      </c>
      <c r="E121" s="250">
        <f>ROUNDDOWN((D121/$E$119),0)</f>
        <v>0</v>
      </c>
      <c r="F121" s="250">
        <f>D121-$E$119*E121</f>
        <v>0</v>
      </c>
      <c r="G121" s="250">
        <f>ROUNDDOWN((F121/$G$119),0)</f>
        <v>0</v>
      </c>
      <c r="H121" s="250">
        <f>F121-$G$119*G121</f>
        <v>0</v>
      </c>
      <c r="I121" s="250">
        <f>ROUNDDOWN((H121/$I$119),0)</f>
        <v>0</v>
      </c>
      <c r="J121" s="250">
        <f>H121-$I$119*I121</f>
        <v>0</v>
      </c>
      <c r="K121" s="250">
        <f>ROUNDDOWN((J121/$K$119),0)</f>
        <v>0</v>
      </c>
      <c r="L121" s="250">
        <f>J121-$K$119*K121</f>
        <v>0</v>
      </c>
      <c r="M121" s="250">
        <f>ROUNDDOWN((L121/$M$119),0)</f>
        <v>0</v>
      </c>
      <c r="N121" s="250">
        <f>L121-$M$119*M121</f>
        <v>0</v>
      </c>
      <c r="O121" s="250">
        <f>ROUNDDOWN((N121/$O$119),0)</f>
        <v>0</v>
      </c>
      <c r="P121" s="250">
        <f>N121-$O$119*O121</f>
        <v>0</v>
      </c>
      <c r="Q121" s="250">
        <f>ROUNDDOWN((P121/$Q$119),0)</f>
        <v>0</v>
      </c>
      <c r="R121" s="250">
        <f>P121-$Q$119*Q121</f>
        <v>0</v>
      </c>
      <c r="S121" s="250">
        <f>ROUNDDOWN((R121/$S$119),0)</f>
        <v>0</v>
      </c>
      <c r="T121" s="250">
        <f>R121-$S$119*S121</f>
        <v>0</v>
      </c>
      <c r="U121" s="250">
        <f>ROUNDDOWN((T121/$U$119),0)</f>
        <v>0</v>
      </c>
      <c r="V121" s="247"/>
    </row>
    <row r="122" spans="1:22" s="4" customFormat="1" hidden="1">
      <c r="A122" s="7"/>
      <c r="B122" s="7"/>
      <c r="C122" s="248" t="s">
        <v>113</v>
      </c>
      <c r="D122" s="308">
        <f>IF(☆start!$AE$11=1,0,+$E$31)</f>
        <v>0</v>
      </c>
      <c r="E122" s="250">
        <f>ROUNDDOWN((D122/$E$119),0)</f>
        <v>0</v>
      </c>
      <c r="F122" s="250">
        <f>D122-$E$119*E122</f>
        <v>0</v>
      </c>
      <c r="G122" s="250">
        <f>ROUNDDOWN((F122/$G$119),0)</f>
        <v>0</v>
      </c>
      <c r="H122" s="250">
        <f>F122-$G$119*G122</f>
        <v>0</v>
      </c>
      <c r="I122" s="250">
        <f>ROUNDDOWN((H122/$I$119),0)</f>
        <v>0</v>
      </c>
      <c r="J122" s="250">
        <f>H122-$I$119*I122</f>
        <v>0</v>
      </c>
      <c r="K122" s="250">
        <f>ROUNDDOWN((J122/$K$119),0)</f>
        <v>0</v>
      </c>
      <c r="L122" s="250">
        <f>J122-$K$119*K122</f>
        <v>0</v>
      </c>
      <c r="M122" s="250">
        <f>ROUNDDOWN((L122/$M$119),0)</f>
        <v>0</v>
      </c>
      <c r="N122" s="250">
        <f>L122-$M$119*M122</f>
        <v>0</v>
      </c>
      <c r="O122" s="250">
        <f>ROUNDDOWN((N122/$O$119),0)</f>
        <v>0</v>
      </c>
      <c r="P122" s="250">
        <f>N122-$O$119*O122</f>
        <v>0</v>
      </c>
      <c r="Q122" s="250">
        <f>ROUNDDOWN((P122/$Q$119),0)</f>
        <v>0</v>
      </c>
      <c r="R122" s="250">
        <f>P122-$Q$119*Q122</f>
        <v>0</v>
      </c>
      <c r="S122" s="250">
        <f>ROUNDDOWN((R122/$S$119),0)</f>
        <v>0</v>
      </c>
      <c r="T122" s="250">
        <f>R122-$S$119*S122</f>
        <v>0</v>
      </c>
      <c r="U122" s="250">
        <f>ROUNDDOWN((T122/$U$119),0)</f>
        <v>0</v>
      </c>
      <c r="V122" s="247"/>
    </row>
    <row r="123" spans="1:22" s="4" customFormat="1" hidden="1">
      <c r="A123" s="7"/>
      <c r="B123" s="7"/>
      <c r="C123" s="316" t="str">
        <f>+☆start!W15</f>
        <v>ｱ</v>
      </c>
      <c r="D123" s="309">
        <f>IF(☆start!$AE$15=1,0,+$D$95)</f>
        <v>0</v>
      </c>
      <c r="E123" s="250">
        <f>ROUNDDOWN((D123/$E$119),0)</f>
        <v>0</v>
      </c>
      <c r="F123" s="250">
        <f>D123-$E$119*E123</f>
        <v>0</v>
      </c>
      <c r="G123" s="250">
        <f>ROUNDDOWN((F123/$G$119),0)</f>
        <v>0</v>
      </c>
      <c r="H123" s="250">
        <f>F123-$G$119*G123</f>
        <v>0</v>
      </c>
      <c r="I123" s="250">
        <f>ROUNDDOWN((H123/$I$119),0)</f>
        <v>0</v>
      </c>
      <c r="J123" s="250">
        <f>H123-$I$119*I123</f>
        <v>0</v>
      </c>
      <c r="K123" s="250">
        <f>ROUNDDOWN((J123/$K$119),0)</f>
        <v>0</v>
      </c>
      <c r="L123" s="250">
        <f>J123-$K$119*K123</f>
        <v>0</v>
      </c>
      <c r="M123" s="250">
        <f>ROUNDDOWN((L123/$M$119),0)</f>
        <v>0</v>
      </c>
      <c r="N123" s="250">
        <f>L123-$M$119*M123</f>
        <v>0</v>
      </c>
      <c r="O123" s="250">
        <f>ROUNDDOWN((N123/$O$119),0)</f>
        <v>0</v>
      </c>
      <c r="P123" s="250">
        <f>N123-$O$119*O123</f>
        <v>0</v>
      </c>
      <c r="Q123" s="250">
        <f>ROUNDDOWN((P123/$Q$119),0)</f>
        <v>0</v>
      </c>
      <c r="R123" s="250">
        <f>P123-$Q$119*Q123</f>
        <v>0</v>
      </c>
      <c r="S123" s="250">
        <f>ROUNDDOWN((R123/$S$119),0)</f>
        <v>0</v>
      </c>
      <c r="T123" s="250">
        <f>R123-$S$119*S123</f>
        <v>0</v>
      </c>
      <c r="U123" s="250">
        <f>ROUNDDOWN((T123/$U$119),0)</f>
        <v>0</v>
      </c>
      <c r="V123" s="247"/>
    </row>
    <row r="124" spans="1:22" s="4" customFormat="1" hidden="1">
      <c r="A124" s="7"/>
      <c r="B124" s="7"/>
      <c r="C124" s="316" t="str">
        <f>+☆start!W16</f>
        <v>ｲ</v>
      </c>
      <c r="D124" s="309">
        <f>IF(☆start!$AE$16=1,0,+$E$95)</f>
        <v>0</v>
      </c>
      <c r="E124" s="250">
        <f>ROUNDDOWN((D124/$E$119),0)</f>
        <v>0</v>
      </c>
      <c r="F124" s="250">
        <f>D124-$E$119*E124</f>
        <v>0</v>
      </c>
      <c r="G124" s="250">
        <f>ROUNDDOWN((F124/$G$119),0)</f>
        <v>0</v>
      </c>
      <c r="H124" s="250">
        <f>F124-$G$119*G124</f>
        <v>0</v>
      </c>
      <c r="I124" s="250">
        <f>ROUNDDOWN((H124/$I$119),0)</f>
        <v>0</v>
      </c>
      <c r="J124" s="250">
        <f>H124-$I$119*I124</f>
        <v>0</v>
      </c>
      <c r="K124" s="250">
        <f>ROUNDDOWN((J124/$K$119),0)</f>
        <v>0</v>
      </c>
      <c r="L124" s="250">
        <f>J124-$K$119*K124</f>
        <v>0</v>
      </c>
      <c r="M124" s="250">
        <f>ROUNDDOWN((L124/$M$119),0)</f>
        <v>0</v>
      </c>
      <c r="N124" s="250">
        <f>L124-$M$119*M124</f>
        <v>0</v>
      </c>
      <c r="O124" s="250">
        <f>ROUNDDOWN((N124/$O$119),0)</f>
        <v>0</v>
      </c>
      <c r="P124" s="250">
        <f>N124-$O$119*O124</f>
        <v>0</v>
      </c>
      <c r="Q124" s="250">
        <f>ROUNDDOWN((P124/$Q$119),0)</f>
        <v>0</v>
      </c>
      <c r="R124" s="250">
        <f>P124-$Q$119*Q124</f>
        <v>0</v>
      </c>
      <c r="S124" s="250">
        <f>ROUNDDOWN((R124/$S$119),0)</f>
        <v>0</v>
      </c>
      <c r="T124" s="250">
        <f>R124-$S$119*S124</f>
        <v>0</v>
      </c>
      <c r="U124" s="250">
        <f>ROUNDDOWN((T124/$U$119),0)</f>
        <v>0</v>
      </c>
      <c r="V124" s="247"/>
    </row>
    <row r="125" spans="1:22" s="4" customFormat="1" hidden="1">
      <c r="A125" s="7"/>
      <c r="B125" s="7"/>
      <c r="C125" s="20"/>
      <c r="D125" s="250">
        <f>SUM(D121:D124)</f>
        <v>0</v>
      </c>
      <c r="E125" s="250">
        <f>SUM(E121:E124)</f>
        <v>0</v>
      </c>
      <c r="F125" s="247"/>
      <c r="G125" s="250">
        <f>SUM(G121:G124)</f>
        <v>0</v>
      </c>
      <c r="H125" s="247"/>
      <c r="I125" s="250">
        <f>SUM(I121:I124)</f>
        <v>0</v>
      </c>
      <c r="J125" s="247"/>
      <c r="K125" s="250">
        <f>SUM(K121:K124)</f>
        <v>0</v>
      </c>
      <c r="L125" s="247"/>
      <c r="M125" s="250">
        <f>SUM(M121:M124)</f>
        <v>0</v>
      </c>
      <c r="N125" s="247"/>
      <c r="O125" s="250">
        <f>SUM(O121:O124)</f>
        <v>0</v>
      </c>
      <c r="P125" s="247"/>
      <c r="Q125" s="250">
        <f>SUM(Q121:Q124)</f>
        <v>0</v>
      </c>
      <c r="R125" s="247"/>
      <c r="S125" s="250">
        <f>SUM(S121:S124)</f>
        <v>0</v>
      </c>
      <c r="T125" s="247"/>
      <c r="U125" s="250">
        <f>SUM(U121:U124)</f>
        <v>0</v>
      </c>
      <c r="V125" s="250">
        <f>+E125*E119+G125*G119+I125*I119+K125*K119+M125*M119+O125*O119+Q125*Q119+S125*S119+U125*U119</f>
        <v>0</v>
      </c>
    </row>
    <row r="126" spans="1:22" s="4" customFormat="1">
      <c r="A126" s="7"/>
      <c r="B126" s="7"/>
      <c r="C126" s="20"/>
      <c r="D126" s="20"/>
      <c r="E126" s="20"/>
      <c r="F126" s="20"/>
      <c r="G126" s="20"/>
      <c r="H126" s="20"/>
      <c r="I126" s="20"/>
      <c r="J126" s="20"/>
      <c r="K126" s="20"/>
      <c r="L126" s="20"/>
      <c r="M126" s="20"/>
      <c r="N126" s="20"/>
      <c r="O126" s="20"/>
      <c r="P126" s="20"/>
      <c r="Q126" s="20"/>
      <c r="R126" s="20"/>
      <c r="S126" s="20"/>
      <c r="T126" s="20"/>
      <c r="U126" s="20"/>
      <c r="V126" s="20"/>
    </row>
    <row r="127" spans="1:22" s="4" customFormat="1">
      <c r="A127" s="7"/>
      <c r="B127" s="7"/>
      <c r="C127" s="20"/>
      <c r="D127" s="705" t="str">
        <f>+時給支払明細書!E14&amp;" 銀行振り込み表"</f>
        <v>平成24年4月分 銀行振り込み表</v>
      </c>
      <c r="E127" s="706"/>
      <c r="F127" s="706"/>
      <c r="G127" s="707"/>
      <c r="H127" s="708" t="str">
        <f>+☆start!AK4</f>
        <v>会社名</v>
      </c>
      <c r="I127" s="709"/>
      <c r="J127" s="20"/>
      <c r="K127" s="20"/>
      <c r="L127" s="20"/>
      <c r="M127" s="20"/>
      <c r="N127" s="20"/>
      <c r="O127" s="20"/>
      <c r="P127" s="20"/>
      <c r="Q127" s="20"/>
      <c r="R127" s="20"/>
      <c r="S127" s="20"/>
      <c r="T127" s="20"/>
      <c r="U127" s="20"/>
      <c r="V127" s="20"/>
    </row>
    <row r="128" spans="1:22" s="4" customFormat="1">
      <c r="A128" s="7"/>
      <c r="B128" s="7"/>
      <c r="C128" s="20"/>
      <c r="D128" s="305" t="s">
        <v>133</v>
      </c>
      <c r="E128" s="231" t="s">
        <v>132</v>
      </c>
      <c r="F128" s="231" t="s">
        <v>134</v>
      </c>
      <c r="G128" s="305" t="s">
        <v>133</v>
      </c>
      <c r="H128" s="231" t="s">
        <v>132</v>
      </c>
      <c r="I128" s="231" t="s">
        <v>134</v>
      </c>
      <c r="J128" s="20"/>
      <c r="K128" s="20"/>
      <c r="L128" s="20"/>
      <c r="M128" s="20"/>
      <c r="N128" s="20"/>
      <c r="O128" s="20"/>
      <c r="P128" s="20"/>
      <c r="Q128" s="20"/>
      <c r="R128" s="20"/>
      <c r="S128" s="20"/>
      <c r="T128" s="20"/>
      <c r="U128" s="20"/>
      <c r="V128" s="20"/>
    </row>
    <row r="129" spans="1:22" s="4" customFormat="1">
      <c r="A129" s="7"/>
      <c r="B129" s="7"/>
      <c r="C129" s="20"/>
      <c r="D129" s="317" t="str">
        <f>+☆start!W10</f>
        <v>a</v>
      </c>
      <c r="E129" s="304"/>
      <c r="F129" s="319">
        <f>IF(D121&gt;0,0,+$D$31)</f>
        <v>0</v>
      </c>
      <c r="G129" s="318" t="str">
        <f>+☆start!W15</f>
        <v>ｱ</v>
      </c>
      <c r="H129" s="304"/>
      <c r="I129" s="319">
        <f>IF(D123&gt;0,0,+$D$95)</f>
        <v>0</v>
      </c>
      <c r="J129" s="20"/>
      <c r="K129" s="20"/>
      <c r="L129" s="20"/>
      <c r="M129" s="20"/>
      <c r="N129" s="20"/>
      <c r="O129" s="20"/>
      <c r="P129" s="20"/>
      <c r="Q129" s="20"/>
      <c r="R129" s="20"/>
      <c r="S129" s="20"/>
      <c r="T129" s="20"/>
      <c r="U129" s="20"/>
      <c r="V129" s="20"/>
    </row>
    <row r="130" spans="1:22" s="4" customFormat="1">
      <c r="A130" s="7"/>
      <c r="B130" s="7"/>
      <c r="C130" s="20"/>
      <c r="D130" s="317" t="str">
        <f>+☆start!W11</f>
        <v>b</v>
      </c>
      <c r="E130" s="304"/>
      <c r="F130" s="319">
        <f>IF(D122&gt;0,0,+$E$31)</f>
        <v>0</v>
      </c>
      <c r="G130" s="318" t="str">
        <f>+☆start!W16</f>
        <v>ｲ</v>
      </c>
      <c r="H130" s="304"/>
      <c r="I130" s="319">
        <f>IF(D124&gt;0,0,+$E$95)</f>
        <v>0</v>
      </c>
      <c r="J130" s="20"/>
      <c r="K130" s="20"/>
      <c r="L130" s="20"/>
      <c r="M130" s="20"/>
      <c r="N130" s="20"/>
      <c r="O130" s="20"/>
      <c r="P130" s="20"/>
      <c r="Q130" s="20"/>
      <c r="R130" s="20"/>
      <c r="S130" s="20"/>
      <c r="T130" s="20"/>
      <c r="U130" s="20"/>
      <c r="V130" s="20"/>
    </row>
    <row r="131" spans="1:22" s="4" customFormat="1">
      <c r="A131" s="7"/>
      <c r="B131" s="7"/>
      <c r="C131" s="20"/>
      <c r="D131" s="306"/>
      <c r="E131" s="306"/>
      <c r="F131" s="320">
        <f>SUM(F129:F130)</f>
        <v>0</v>
      </c>
      <c r="G131" s="307" t="s">
        <v>135</v>
      </c>
      <c r="H131" s="699">
        <f>+F129+F130+I129+I130</f>
        <v>0</v>
      </c>
      <c r="I131" s="700"/>
      <c r="J131" s="20"/>
      <c r="K131" s="20"/>
      <c r="L131" s="20"/>
      <c r="M131" s="20"/>
      <c r="N131" s="20"/>
      <c r="O131" s="20"/>
      <c r="P131" s="20"/>
      <c r="Q131" s="20"/>
      <c r="R131" s="20"/>
      <c r="S131" s="20"/>
      <c r="T131" s="20"/>
      <c r="U131" s="20"/>
      <c r="V131" s="20"/>
    </row>
    <row r="132" spans="1:22" s="4" customFormat="1">
      <c r="A132" s="7"/>
      <c r="B132" s="7"/>
      <c r="C132" s="20"/>
      <c r="D132" s="20"/>
      <c r="E132" s="20"/>
      <c r="F132" s="20"/>
      <c r="G132" s="20"/>
      <c r="H132" s="20"/>
      <c r="I132" s="20"/>
      <c r="J132" s="20"/>
      <c r="K132" s="20"/>
      <c r="L132" s="20"/>
      <c r="M132" s="20"/>
      <c r="N132" s="20"/>
      <c r="O132" s="20"/>
      <c r="P132" s="20"/>
      <c r="Q132" s="20"/>
      <c r="R132" s="20"/>
      <c r="S132" s="20"/>
      <c r="T132" s="20"/>
      <c r="U132" s="20"/>
      <c r="V132" s="20"/>
    </row>
    <row r="133" spans="1:22" s="4" customFormat="1">
      <c r="A133" s="7"/>
      <c r="B133" s="7"/>
      <c r="C133" s="20"/>
      <c r="D133" s="20"/>
      <c r="E133" s="20"/>
      <c r="F133" s="20"/>
      <c r="G133" s="20"/>
      <c r="H133" s="20"/>
      <c r="I133" s="20"/>
      <c r="J133" s="20"/>
      <c r="K133" s="20"/>
      <c r="L133" s="20"/>
      <c r="M133" s="20"/>
      <c r="N133" s="20"/>
      <c r="O133" s="20"/>
      <c r="P133" s="20"/>
      <c r="Q133" s="20"/>
      <c r="R133" s="20"/>
      <c r="S133" s="20"/>
      <c r="T133" s="20"/>
      <c r="U133" s="20"/>
      <c r="V133" s="20"/>
    </row>
    <row r="134" spans="1:22" s="4" customFormat="1">
      <c r="A134" s="7"/>
      <c r="B134" s="7"/>
      <c r="C134" s="20"/>
      <c r="D134" s="20"/>
      <c r="E134" s="20"/>
      <c r="F134" s="20"/>
      <c r="G134" s="20"/>
      <c r="H134" s="20"/>
      <c r="I134" s="20"/>
      <c r="J134" s="20"/>
      <c r="K134" s="20"/>
      <c r="L134" s="20"/>
      <c r="M134" s="20"/>
      <c r="N134" s="20"/>
      <c r="O134" s="20"/>
      <c r="P134" s="20"/>
      <c r="Q134" s="20"/>
      <c r="R134" s="20"/>
      <c r="S134" s="20"/>
      <c r="T134" s="20"/>
      <c r="U134" s="20"/>
      <c r="V134" s="20"/>
    </row>
    <row r="135" spans="1:22" s="4" customFormat="1">
      <c r="A135" s="7"/>
      <c r="B135" s="7"/>
      <c r="C135" s="20"/>
      <c r="D135" s="20"/>
      <c r="E135" s="20"/>
      <c r="F135" s="20"/>
      <c r="G135" s="20"/>
      <c r="H135" s="20"/>
      <c r="I135" s="20"/>
      <c r="J135" s="20"/>
      <c r="K135" s="20"/>
      <c r="L135" s="20"/>
      <c r="M135" s="20"/>
      <c r="N135" s="20"/>
      <c r="O135" s="20"/>
      <c r="P135" s="20"/>
      <c r="Q135" s="20"/>
      <c r="R135" s="20"/>
      <c r="S135" s="20"/>
      <c r="T135" s="20"/>
      <c r="U135" s="20"/>
      <c r="V135" s="20"/>
    </row>
    <row r="136" spans="1:22" s="4" customFormat="1">
      <c r="A136" s="7"/>
      <c r="B136" s="7"/>
      <c r="C136" s="20"/>
      <c r="D136" s="20"/>
      <c r="E136" s="20"/>
      <c r="F136" s="20"/>
      <c r="G136" s="20"/>
      <c r="H136" s="20"/>
      <c r="I136" s="20"/>
      <c r="J136" s="20"/>
      <c r="K136" s="20"/>
      <c r="L136" s="20"/>
      <c r="M136" s="20"/>
      <c r="N136" s="20"/>
      <c r="O136" s="20"/>
      <c r="P136" s="20"/>
      <c r="Q136" s="20"/>
      <c r="R136" s="20"/>
      <c r="S136" s="20"/>
      <c r="T136" s="20"/>
      <c r="U136" s="20"/>
      <c r="V136" s="20"/>
    </row>
    <row r="137" spans="1:22" s="4" customFormat="1">
      <c r="A137" s="7"/>
      <c r="B137" s="7"/>
      <c r="C137" s="20"/>
      <c r="D137" s="20"/>
      <c r="E137" s="20"/>
      <c r="F137" s="20"/>
      <c r="G137" s="20"/>
      <c r="H137" s="20"/>
      <c r="I137" s="20"/>
      <c r="J137" s="20"/>
      <c r="K137" s="20"/>
      <c r="L137" s="20"/>
      <c r="M137" s="20"/>
      <c r="N137" s="20"/>
      <c r="O137" s="20"/>
      <c r="P137" s="20"/>
      <c r="Q137" s="20"/>
      <c r="R137" s="20"/>
      <c r="S137" s="20"/>
      <c r="T137" s="20"/>
      <c r="U137" s="20"/>
      <c r="V137" s="20"/>
    </row>
    <row r="138" spans="1:22" s="4" customFormat="1">
      <c r="A138" s="7"/>
      <c r="B138" s="7"/>
      <c r="C138" s="20"/>
      <c r="D138" s="20"/>
      <c r="E138" s="20"/>
      <c r="F138" s="20"/>
      <c r="G138" s="20"/>
      <c r="H138" s="20"/>
      <c r="I138" s="20"/>
      <c r="J138" s="20"/>
      <c r="K138" s="20"/>
      <c r="L138" s="20"/>
      <c r="M138" s="20"/>
      <c r="N138" s="20"/>
      <c r="O138" s="20"/>
      <c r="P138" s="20"/>
      <c r="Q138" s="20"/>
      <c r="R138" s="20"/>
      <c r="S138" s="20"/>
      <c r="T138" s="20"/>
      <c r="U138" s="20"/>
      <c r="V138" s="20"/>
    </row>
    <row r="139" spans="1:22" s="4" customFormat="1">
      <c r="A139" s="7"/>
      <c r="B139" s="7"/>
      <c r="C139" s="20"/>
      <c r="D139" s="20"/>
      <c r="E139" s="20"/>
      <c r="F139" s="20"/>
      <c r="G139" s="20"/>
      <c r="H139" s="20"/>
      <c r="I139" s="20"/>
      <c r="J139" s="20"/>
      <c r="K139" s="20"/>
      <c r="L139" s="20"/>
      <c r="M139" s="20"/>
      <c r="N139" s="20"/>
      <c r="O139" s="20"/>
      <c r="P139" s="20"/>
      <c r="Q139" s="20"/>
      <c r="R139" s="20"/>
      <c r="S139" s="20"/>
      <c r="T139" s="20"/>
      <c r="U139" s="20"/>
      <c r="V139" s="20"/>
    </row>
    <row r="140" spans="1:22" s="4" customFormat="1">
      <c r="A140" s="7"/>
      <c r="B140" s="7"/>
      <c r="C140" s="20"/>
      <c r="D140" s="20"/>
      <c r="E140" s="20"/>
      <c r="F140" s="20"/>
      <c r="G140" s="20"/>
      <c r="H140" s="20"/>
      <c r="I140" s="20"/>
      <c r="J140" s="20"/>
      <c r="K140" s="20"/>
      <c r="L140" s="20"/>
      <c r="M140" s="20"/>
      <c r="N140" s="20"/>
      <c r="O140" s="20"/>
      <c r="P140" s="20"/>
      <c r="Q140" s="20"/>
      <c r="R140" s="20"/>
      <c r="S140" s="20"/>
      <c r="T140" s="20"/>
      <c r="U140" s="20"/>
      <c r="V140" s="20"/>
    </row>
    <row r="141" spans="1:22" s="4" customFormat="1">
      <c r="A141" s="7"/>
      <c r="B141" s="7"/>
      <c r="C141" s="20"/>
      <c r="D141" s="20"/>
      <c r="E141" s="20"/>
      <c r="F141" s="20"/>
      <c r="G141" s="20"/>
      <c r="H141" s="20"/>
      <c r="I141" s="20"/>
      <c r="J141" s="20"/>
      <c r="K141" s="20"/>
      <c r="L141" s="20"/>
      <c r="M141" s="20"/>
      <c r="N141" s="20"/>
      <c r="O141" s="20"/>
      <c r="P141" s="20"/>
      <c r="Q141" s="20"/>
      <c r="R141" s="20"/>
      <c r="S141" s="20"/>
      <c r="T141" s="20"/>
      <c r="U141" s="20"/>
      <c r="V141" s="20"/>
    </row>
    <row r="142" spans="1:22" s="4" customFormat="1">
      <c r="A142" s="7"/>
      <c r="B142" s="7"/>
      <c r="C142" s="20"/>
      <c r="D142" s="20"/>
      <c r="E142" s="20"/>
      <c r="F142" s="20"/>
      <c r="G142" s="20"/>
      <c r="H142" s="20"/>
      <c r="I142" s="20"/>
      <c r="J142" s="20"/>
      <c r="K142" s="20"/>
      <c r="L142" s="20"/>
      <c r="M142" s="20"/>
      <c r="N142" s="20"/>
      <c r="O142" s="20"/>
      <c r="P142" s="20"/>
      <c r="Q142" s="20"/>
      <c r="R142" s="20"/>
      <c r="S142" s="20"/>
      <c r="T142" s="20"/>
      <c r="U142" s="20"/>
      <c r="V142" s="20"/>
    </row>
    <row r="143" spans="1:22" s="4" customFormat="1" ht="15.75" customHeight="1">
      <c r="A143" s="7"/>
      <c r="B143" s="7"/>
      <c r="C143" s="20"/>
      <c r="D143" s="20"/>
      <c r="E143" s="20"/>
      <c r="F143" s="20"/>
      <c r="G143" s="20"/>
      <c r="H143" s="20"/>
      <c r="I143" s="20"/>
      <c r="J143" s="20"/>
      <c r="K143" s="20"/>
      <c r="L143" s="20"/>
      <c r="M143" s="20"/>
      <c r="N143" s="20"/>
      <c r="O143" s="20"/>
      <c r="P143" s="20"/>
      <c r="Q143" s="20"/>
      <c r="R143" s="20"/>
      <c r="S143" s="20"/>
      <c r="T143" s="20"/>
      <c r="U143" s="20"/>
      <c r="V143" s="20"/>
    </row>
    <row r="144" spans="1:22" s="4" customFormat="1">
      <c r="A144" s="7"/>
      <c r="B144" s="7"/>
      <c r="C144" s="20"/>
      <c r="D144" s="20"/>
      <c r="E144" s="20"/>
      <c r="F144" s="20"/>
      <c r="G144" s="20"/>
      <c r="H144" s="20"/>
      <c r="I144" s="20"/>
      <c r="J144" s="20"/>
      <c r="K144" s="20"/>
      <c r="L144" s="20"/>
      <c r="M144" s="20"/>
      <c r="N144" s="20"/>
      <c r="O144" s="20"/>
      <c r="P144" s="20"/>
      <c r="Q144" s="20"/>
      <c r="R144" s="20"/>
      <c r="S144" s="20"/>
      <c r="T144" s="20"/>
      <c r="U144" s="20"/>
      <c r="V144" s="20"/>
    </row>
    <row r="145" spans="1:22" s="4" customFormat="1">
      <c r="A145" s="7"/>
      <c r="B145" s="7"/>
      <c r="C145" s="20"/>
      <c r="D145" s="20"/>
      <c r="E145" s="20"/>
      <c r="F145" s="20"/>
      <c r="G145" s="20"/>
      <c r="H145" s="20"/>
      <c r="I145" s="20"/>
      <c r="J145" s="20"/>
      <c r="K145" s="20"/>
      <c r="L145" s="20"/>
      <c r="M145" s="20"/>
      <c r="N145" s="20"/>
      <c r="O145" s="20"/>
      <c r="P145" s="20"/>
      <c r="Q145" s="20"/>
      <c r="R145" s="20"/>
      <c r="S145" s="20"/>
      <c r="T145" s="20"/>
      <c r="U145" s="20"/>
      <c r="V145" s="20"/>
    </row>
    <row r="146" spans="1:22" s="4" customFormat="1">
      <c r="A146" s="7"/>
      <c r="B146" s="7"/>
      <c r="C146" s="20"/>
      <c r="D146" s="20"/>
      <c r="E146" s="20"/>
      <c r="F146" s="20"/>
      <c r="G146" s="20"/>
      <c r="H146" s="20"/>
      <c r="I146" s="20"/>
      <c r="J146" s="20"/>
      <c r="K146" s="20"/>
      <c r="L146" s="20"/>
      <c r="M146" s="20"/>
      <c r="N146" s="20"/>
      <c r="O146" s="20"/>
      <c r="P146" s="20"/>
      <c r="Q146" s="20"/>
      <c r="R146" s="20"/>
      <c r="S146" s="20"/>
      <c r="T146" s="20"/>
      <c r="U146" s="20"/>
      <c r="V146" s="20"/>
    </row>
    <row r="147" spans="1:22" s="4" customFormat="1">
      <c r="A147" s="7"/>
      <c r="B147" s="7"/>
      <c r="C147" s="20"/>
      <c r="D147" s="20"/>
      <c r="E147" s="20"/>
      <c r="F147" s="20"/>
      <c r="G147" s="20"/>
      <c r="H147" s="20"/>
      <c r="I147" s="20"/>
      <c r="J147" s="20"/>
      <c r="K147" s="20"/>
      <c r="L147" s="20"/>
      <c r="M147" s="20"/>
      <c r="N147" s="20"/>
      <c r="O147" s="20"/>
      <c r="P147" s="20"/>
      <c r="Q147" s="20"/>
      <c r="R147" s="20"/>
      <c r="S147" s="20"/>
      <c r="T147" s="20"/>
      <c r="U147" s="20"/>
      <c r="V147" s="20"/>
    </row>
    <row r="148" spans="1:22" s="4" customFormat="1">
      <c r="A148" s="7"/>
      <c r="B148" s="7"/>
      <c r="C148" s="20"/>
      <c r="D148" s="20"/>
      <c r="E148" s="20"/>
      <c r="F148" s="20"/>
      <c r="G148" s="20"/>
      <c r="H148" s="20"/>
      <c r="I148" s="20"/>
      <c r="J148" s="20"/>
      <c r="K148" s="20"/>
      <c r="L148" s="20"/>
      <c r="M148" s="20"/>
      <c r="N148" s="20"/>
      <c r="O148" s="20"/>
      <c r="P148" s="20"/>
      <c r="Q148" s="20"/>
      <c r="R148" s="20"/>
      <c r="S148" s="20"/>
      <c r="T148" s="20"/>
      <c r="U148" s="20"/>
      <c r="V148" s="20"/>
    </row>
    <row r="149" spans="1:22" s="4" customFormat="1">
      <c r="A149" s="7"/>
      <c r="B149" s="7"/>
      <c r="C149" s="20"/>
      <c r="D149" s="20"/>
      <c r="E149" s="20"/>
      <c r="F149" s="20"/>
      <c r="G149" s="20"/>
      <c r="H149" s="20"/>
      <c r="I149" s="20"/>
      <c r="J149" s="20"/>
      <c r="K149" s="20"/>
      <c r="L149" s="20"/>
      <c r="M149" s="20"/>
      <c r="N149" s="20"/>
      <c r="O149" s="20"/>
      <c r="P149" s="20"/>
      <c r="Q149" s="20"/>
      <c r="R149" s="20"/>
      <c r="S149" s="20"/>
      <c r="T149" s="20"/>
      <c r="U149" s="20"/>
      <c r="V149" s="20"/>
    </row>
    <row r="150" spans="1:22" s="4" customFormat="1">
      <c r="A150" s="7"/>
      <c r="B150" s="7"/>
      <c r="C150" s="20"/>
      <c r="D150" s="20"/>
      <c r="E150" s="20"/>
      <c r="F150" s="20"/>
      <c r="G150" s="20"/>
      <c r="H150" s="20"/>
      <c r="I150" s="20"/>
      <c r="J150" s="20"/>
      <c r="K150" s="20"/>
      <c r="L150" s="20"/>
      <c r="M150" s="20"/>
      <c r="N150" s="20"/>
      <c r="O150" s="20"/>
      <c r="P150" s="20"/>
      <c r="Q150" s="20"/>
      <c r="R150" s="20"/>
      <c r="S150" s="20"/>
      <c r="T150" s="20"/>
      <c r="U150" s="20"/>
      <c r="V150" s="20"/>
    </row>
    <row r="151" spans="1:22" s="4" customFormat="1">
      <c r="A151" s="7"/>
      <c r="B151" s="7"/>
      <c r="C151" s="20"/>
      <c r="D151" s="20"/>
      <c r="E151" s="20"/>
      <c r="F151" s="20"/>
      <c r="G151" s="20"/>
      <c r="H151" s="20"/>
      <c r="I151" s="20"/>
      <c r="J151" s="20"/>
      <c r="K151" s="20"/>
      <c r="L151" s="20"/>
      <c r="M151" s="20"/>
      <c r="N151" s="20"/>
      <c r="O151" s="20"/>
      <c r="P151" s="20"/>
      <c r="Q151" s="20"/>
      <c r="R151" s="20"/>
      <c r="S151" s="20"/>
      <c r="T151" s="20"/>
      <c r="U151" s="20"/>
      <c r="V151" s="20"/>
    </row>
    <row r="152" spans="1:22" s="4" customFormat="1">
      <c r="A152" s="7"/>
      <c r="B152" s="7"/>
      <c r="C152" s="20"/>
      <c r="D152" s="20"/>
      <c r="E152" s="20"/>
      <c r="F152" s="20"/>
      <c r="G152" s="20"/>
      <c r="H152" s="20"/>
      <c r="I152" s="20"/>
      <c r="J152" s="20"/>
      <c r="K152" s="20"/>
      <c r="L152" s="20"/>
      <c r="M152" s="20"/>
      <c r="N152" s="20"/>
      <c r="O152" s="20"/>
      <c r="P152" s="20"/>
      <c r="Q152" s="20"/>
      <c r="R152" s="20"/>
      <c r="S152" s="20"/>
      <c r="T152" s="20"/>
      <c r="U152" s="20"/>
      <c r="V152" s="20"/>
    </row>
    <row r="153" spans="1:22" s="4" customFormat="1">
      <c r="A153" s="7"/>
      <c r="B153" s="7"/>
      <c r="C153" s="20"/>
      <c r="D153" s="20"/>
      <c r="E153" s="20"/>
      <c r="F153" s="20"/>
      <c r="G153" s="20"/>
      <c r="H153" s="20"/>
      <c r="I153" s="20"/>
      <c r="J153" s="20"/>
      <c r="K153" s="20"/>
      <c r="L153" s="20"/>
      <c r="M153" s="20"/>
      <c r="N153" s="20"/>
      <c r="O153" s="20"/>
      <c r="P153" s="20"/>
      <c r="Q153" s="20"/>
      <c r="R153" s="20"/>
      <c r="S153" s="20"/>
      <c r="T153" s="20"/>
      <c r="U153" s="20"/>
      <c r="V153" s="20"/>
    </row>
    <row r="154" spans="1:22" s="4" customFormat="1">
      <c r="A154" s="7"/>
      <c r="B154" s="7"/>
      <c r="C154" s="20"/>
      <c r="D154" s="20"/>
      <c r="E154" s="20"/>
      <c r="F154" s="20"/>
      <c r="G154" s="20"/>
      <c r="H154" s="20"/>
      <c r="I154" s="20"/>
      <c r="J154" s="20"/>
      <c r="K154" s="20"/>
      <c r="L154" s="20"/>
      <c r="M154" s="20"/>
      <c r="N154" s="20"/>
      <c r="O154" s="20"/>
      <c r="P154" s="20"/>
      <c r="Q154" s="20"/>
      <c r="R154" s="20"/>
      <c r="S154" s="20"/>
      <c r="T154" s="20"/>
      <c r="U154" s="20"/>
      <c r="V154" s="20"/>
    </row>
    <row r="155" spans="1:22" s="4" customFormat="1">
      <c r="A155" s="7"/>
      <c r="B155" s="7"/>
      <c r="C155" s="20"/>
      <c r="D155" s="20"/>
      <c r="E155" s="20"/>
      <c r="F155" s="20"/>
      <c r="G155" s="20"/>
      <c r="H155" s="20"/>
      <c r="I155" s="20"/>
      <c r="J155" s="20"/>
      <c r="K155" s="20"/>
      <c r="L155" s="20"/>
      <c r="M155" s="20"/>
      <c r="N155" s="20"/>
      <c r="O155" s="20"/>
      <c r="P155" s="20"/>
      <c r="Q155" s="20"/>
      <c r="R155" s="20"/>
      <c r="S155" s="20"/>
      <c r="T155" s="20"/>
      <c r="U155" s="20"/>
      <c r="V155" s="20"/>
    </row>
    <row r="156" spans="1:22" s="4" customFormat="1">
      <c r="A156" s="7"/>
      <c r="B156" s="7"/>
      <c r="C156" s="20"/>
      <c r="D156" s="20"/>
      <c r="E156" s="20"/>
      <c r="F156" s="20"/>
      <c r="G156" s="20"/>
      <c r="H156" s="20"/>
      <c r="I156" s="20"/>
      <c r="J156" s="20"/>
      <c r="K156" s="20"/>
      <c r="L156" s="20"/>
      <c r="M156" s="20"/>
      <c r="N156" s="20"/>
      <c r="O156" s="20"/>
      <c r="P156" s="20"/>
      <c r="Q156" s="20"/>
      <c r="R156" s="20"/>
      <c r="S156" s="20"/>
      <c r="T156" s="20"/>
      <c r="U156" s="20"/>
      <c r="V156" s="20"/>
    </row>
    <row r="157" spans="1:22" s="4" customFormat="1">
      <c r="A157" s="7"/>
      <c r="B157" s="7"/>
      <c r="C157" s="20"/>
      <c r="D157" s="20"/>
      <c r="E157" s="20"/>
      <c r="F157" s="20"/>
      <c r="G157" s="20"/>
      <c r="H157" s="20"/>
      <c r="I157" s="20"/>
      <c r="J157" s="20"/>
      <c r="K157" s="20"/>
      <c r="L157" s="20"/>
      <c r="M157" s="20"/>
      <c r="N157" s="20"/>
      <c r="O157" s="20"/>
      <c r="P157" s="20"/>
      <c r="Q157" s="20"/>
      <c r="R157" s="20"/>
      <c r="S157" s="20"/>
      <c r="T157" s="20"/>
      <c r="U157" s="20"/>
      <c r="V157" s="20"/>
    </row>
    <row r="158" spans="1:22" s="4" customFormat="1">
      <c r="A158" s="7"/>
      <c r="B158" s="7"/>
      <c r="C158" s="20"/>
      <c r="D158" s="20"/>
      <c r="E158" s="20"/>
      <c r="F158" s="20"/>
      <c r="G158" s="20"/>
      <c r="H158" s="20"/>
      <c r="I158" s="20"/>
      <c r="J158" s="20"/>
      <c r="K158" s="20"/>
      <c r="L158" s="20"/>
      <c r="M158" s="20"/>
      <c r="N158" s="20"/>
      <c r="O158" s="20"/>
      <c r="P158" s="20"/>
      <c r="Q158" s="20"/>
      <c r="R158" s="20"/>
      <c r="S158" s="20"/>
      <c r="T158" s="20"/>
      <c r="U158" s="20"/>
      <c r="V158" s="20"/>
    </row>
    <row r="159" spans="1:22" s="4" customFormat="1">
      <c r="A159" s="7"/>
      <c r="B159" s="7"/>
      <c r="C159" s="20"/>
      <c r="D159" s="20"/>
      <c r="E159" s="20"/>
      <c r="F159" s="20"/>
      <c r="G159" s="20"/>
      <c r="H159" s="20"/>
      <c r="I159" s="20"/>
      <c r="J159" s="20"/>
      <c r="K159" s="20"/>
      <c r="L159" s="20"/>
      <c r="M159" s="20"/>
      <c r="N159" s="20"/>
      <c r="O159" s="20"/>
      <c r="P159" s="20"/>
      <c r="Q159" s="20"/>
      <c r="R159" s="20"/>
      <c r="S159" s="20"/>
      <c r="T159" s="20"/>
      <c r="U159" s="20"/>
      <c r="V159" s="20"/>
    </row>
    <row r="160" spans="1:22" s="4" customFormat="1">
      <c r="A160" s="7"/>
      <c r="B160" s="7"/>
      <c r="C160" s="20"/>
      <c r="D160" s="20"/>
      <c r="E160" s="20"/>
      <c r="F160" s="20"/>
      <c r="G160" s="20"/>
      <c r="H160" s="20"/>
      <c r="I160" s="20"/>
      <c r="J160" s="20"/>
      <c r="K160" s="20"/>
      <c r="L160" s="20"/>
      <c r="M160" s="20"/>
      <c r="N160" s="20"/>
      <c r="O160" s="20"/>
      <c r="P160" s="20"/>
      <c r="Q160" s="20"/>
      <c r="R160" s="20"/>
      <c r="S160" s="20"/>
      <c r="T160" s="20"/>
      <c r="U160" s="20"/>
      <c r="V160" s="20"/>
    </row>
    <row r="161" spans="1:22" s="4" customFormat="1">
      <c r="A161" s="7"/>
      <c r="B161" s="7"/>
      <c r="C161" s="20"/>
      <c r="D161" s="20"/>
      <c r="E161" s="20"/>
      <c r="F161" s="20"/>
      <c r="G161" s="20"/>
      <c r="H161" s="20"/>
      <c r="I161" s="20"/>
      <c r="J161" s="20"/>
      <c r="K161" s="20"/>
      <c r="L161" s="20"/>
      <c r="M161" s="20"/>
      <c r="N161" s="20"/>
      <c r="O161" s="20"/>
      <c r="P161" s="20"/>
      <c r="Q161" s="20"/>
      <c r="R161" s="20"/>
      <c r="S161" s="20"/>
      <c r="T161" s="20"/>
      <c r="U161" s="20"/>
      <c r="V161" s="20"/>
    </row>
    <row r="162" spans="1:22" s="4" customFormat="1">
      <c r="A162" s="7"/>
      <c r="B162" s="7"/>
      <c r="C162" s="20"/>
      <c r="D162" s="20"/>
      <c r="E162" s="20"/>
      <c r="F162" s="20"/>
      <c r="G162" s="20"/>
      <c r="H162" s="20"/>
      <c r="I162" s="20"/>
      <c r="J162" s="20"/>
      <c r="K162" s="20"/>
      <c r="L162" s="20"/>
      <c r="M162" s="20"/>
      <c r="N162" s="20"/>
      <c r="O162" s="20"/>
      <c r="P162" s="20"/>
      <c r="Q162" s="20"/>
      <c r="R162" s="20"/>
      <c r="S162" s="20"/>
      <c r="T162" s="20"/>
      <c r="U162" s="20"/>
      <c r="V162" s="20"/>
    </row>
  </sheetData>
  <sheetProtection password="C7DC" sheet="1" objects="1" scenarios="1"/>
  <mergeCells count="15">
    <mergeCell ref="H131:I131"/>
    <mergeCell ref="D108:E108"/>
    <mergeCell ref="F108:G108"/>
    <mergeCell ref="D127:G127"/>
    <mergeCell ref="H127:I127"/>
    <mergeCell ref="A95:B95"/>
    <mergeCell ref="B108:C108"/>
    <mergeCell ref="A76:B76"/>
    <mergeCell ref="A77:A85"/>
    <mergeCell ref="A86:A94"/>
    <mergeCell ref="A36:A46"/>
    <mergeCell ref="A22:A30"/>
    <mergeCell ref="A4:B4"/>
    <mergeCell ref="A31:B31"/>
    <mergeCell ref="A10:A21"/>
  </mergeCells>
  <phoneticPr fontId="3"/>
  <hyperlinks>
    <hyperlink ref="W2" location="集計表!D1" display="Topに戻る"/>
  </hyperlinks>
  <pageMargins left="0.78700000000000003" right="0.78700000000000003" top="0.82" bottom="0.38" header="0.51200000000000001" footer="0.33"/>
  <pageSetup paperSize="9" orientation="landscape" verticalDpi="36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W41"/>
  <sheetViews>
    <sheetView defaultGridColor="0" colorId="8" workbookViewId="0">
      <pane ySplit="5" topLeftCell="A6" activePane="bottomLeft" state="frozen"/>
      <selection pane="bottomLeft" activeCell="E6" sqref="E6"/>
    </sheetView>
  </sheetViews>
  <sheetFormatPr defaultRowHeight="13.5"/>
  <cols>
    <col min="1" max="1" width="3.75" style="11" customWidth="1"/>
    <col min="2" max="2" width="3.875" style="11" customWidth="1"/>
    <col min="3" max="3" width="3.75" style="232" customWidth="1"/>
    <col min="4" max="4" width="3.375" style="11" customWidth="1"/>
    <col min="5" max="7" width="7.625" style="11" customWidth="1"/>
    <col min="8" max="10" width="4.875" style="11" hidden="1" customWidth="1"/>
    <col min="11" max="12" width="8.125" style="11" customWidth="1"/>
    <col min="13" max="13" width="8.625" style="11" customWidth="1"/>
    <col min="14" max="14" width="8.625" style="11" hidden="1" customWidth="1"/>
    <col min="15" max="15" width="8.625" style="11" customWidth="1"/>
    <col min="16" max="16" width="8.625" style="11" hidden="1" customWidth="1"/>
    <col min="17" max="17" width="8.375" style="11" customWidth="1"/>
    <col min="18" max="18" width="8.375" style="11" hidden="1" customWidth="1"/>
    <col min="19" max="19" width="8.375" style="11" customWidth="1"/>
    <col min="20" max="20" width="8.375" style="11" hidden="1" customWidth="1"/>
    <col min="21" max="21" width="9.75" style="11" customWidth="1"/>
    <col min="22" max="22" width="10.125" style="11" customWidth="1"/>
    <col min="23" max="16384" width="9" style="11"/>
  </cols>
  <sheetData>
    <row r="1" spans="1:23" ht="12.75" customHeight="1" thickTop="1" thickBot="1">
      <c r="B1" s="715" t="str">
        <f>+集計表!D4</f>
        <v>a</v>
      </c>
      <c r="C1" s="716"/>
      <c r="D1" s="716"/>
      <c r="E1" s="717"/>
      <c r="F1" s="196"/>
      <c r="G1" s="119"/>
      <c r="H1" s="119"/>
      <c r="I1" s="119"/>
      <c r="J1" s="119"/>
      <c r="K1" s="120"/>
      <c r="L1" s="120"/>
      <c r="M1" s="121"/>
      <c r="N1" s="121"/>
      <c r="O1" s="121"/>
      <c r="P1" s="121"/>
      <c r="U1" s="197" t="s">
        <v>85</v>
      </c>
      <c r="V1" s="172"/>
    </row>
    <row r="2" spans="1:23" ht="14.25" customHeight="1" thickTop="1" thickBot="1">
      <c r="A2" s="101" t="s">
        <v>54</v>
      </c>
      <c r="B2" s="718"/>
      <c r="C2" s="719"/>
      <c r="D2" s="719"/>
      <c r="E2" s="720"/>
      <c r="F2" s="94" t="s">
        <v>21</v>
      </c>
      <c r="G2" s="201">
        <f>+☆start!AG10</f>
        <v>600</v>
      </c>
      <c r="H2" s="405"/>
      <c r="I2" s="405"/>
      <c r="J2" s="405"/>
      <c r="K2" s="86"/>
      <c r="L2" s="159" t="s">
        <v>50</v>
      </c>
      <c r="M2" s="202">
        <f>+☆start!AI10</f>
        <v>800</v>
      </c>
      <c r="N2" s="549"/>
      <c r="O2" s="14"/>
      <c r="P2" s="271"/>
      <c r="Q2" s="93" t="s">
        <v>52</v>
      </c>
      <c r="R2" s="552"/>
      <c r="S2" s="200">
        <f>+☆start!AL6</f>
        <v>0.70833333333333304</v>
      </c>
      <c r="T2" s="554"/>
      <c r="U2" s="198" t="s">
        <v>87</v>
      </c>
      <c r="V2" s="170"/>
      <c r="W2" s="154" t="s">
        <v>76</v>
      </c>
    </row>
    <row r="3" spans="1:23" ht="15" customHeight="1" thickTop="1" thickBot="1">
      <c r="A3" s="154" t="s">
        <v>76</v>
      </c>
      <c r="D3" s="83"/>
      <c r="E3" s="83"/>
      <c r="F3" s="108" t="s">
        <v>57</v>
      </c>
      <c r="G3" s="202">
        <f>+☆start!AH10</f>
        <v>700</v>
      </c>
      <c r="H3" s="406"/>
      <c r="I3" s="406"/>
      <c r="J3" s="406"/>
      <c r="K3" s="161"/>
      <c r="L3" s="162" t="s">
        <v>51</v>
      </c>
      <c r="M3" s="202">
        <f>+☆start!AK10</f>
        <v>900</v>
      </c>
      <c r="N3" s="549"/>
      <c r="U3" s="199" t="s">
        <v>86</v>
      </c>
      <c r="V3" s="171"/>
    </row>
    <row r="4" spans="1:23" ht="15" customHeight="1" thickTop="1" thickBot="1">
      <c r="A4" s="714">
        <f>+集計表!B2</f>
        <v>2012</v>
      </c>
      <c r="B4" s="714"/>
      <c r="C4" s="233" t="s">
        <v>20</v>
      </c>
      <c r="D4" s="721" t="s">
        <v>62</v>
      </c>
      <c r="E4" s="722"/>
      <c r="F4" s="722"/>
      <c r="G4" s="723"/>
      <c r="H4" s="399"/>
      <c r="I4" s="399"/>
      <c r="J4" s="399"/>
      <c r="K4" s="724" t="s">
        <v>19</v>
      </c>
      <c r="L4" s="725"/>
      <c r="M4" s="710" t="s">
        <v>63</v>
      </c>
      <c r="N4" s="711"/>
      <c r="O4" s="712"/>
      <c r="P4" s="712"/>
      <c r="Q4" s="712"/>
      <c r="R4" s="712"/>
      <c r="S4" s="712"/>
      <c r="T4" s="712"/>
      <c r="U4" s="713"/>
    </row>
    <row r="5" spans="1:23" s="100" customFormat="1">
      <c r="A5" s="95" t="s">
        <v>14</v>
      </c>
      <c r="B5" s="96" t="s">
        <v>15</v>
      </c>
      <c r="C5" s="97" t="s">
        <v>16</v>
      </c>
      <c r="D5" s="175" t="s">
        <v>49</v>
      </c>
      <c r="E5" s="106" t="s">
        <v>17</v>
      </c>
      <c r="F5" s="177" t="s">
        <v>22</v>
      </c>
      <c r="G5" s="272" t="s">
        <v>18</v>
      </c>
      <c r="H5" s="400"/>
      <c r="I5" s="400"/>
      <c r="J5" s="400"/>
      <c r="K5" s="273" t="s">
        <v>19</v>
      </c>
      <c r="L5" s="274" t="s">
        <v>88</v>
      </c>
      <c r="M5" s="122" t="s">
        <v>48</v>
      </c>
      <c r="N5" s="550"/>
      <c r="O5" s="109" t="s">
        <v>59</v>
      </c>
      <c r="P5" s="551"/>
      <c r="Q5" s="110" t="s">
        <v>47</v>
      </c>
      <c r="R5" s="553"/>
      <c r="S5" s="111" t="s">
        <v>58</v>
      </c>
      <c r="T5" s="555"/>
      <c r="U5" s="102" t="s">
        <v>13</v>
      </c>
    </row>
    <row r="6" spans="1:23">
      <c r="A6" s="78">
        <f>+☆start!B8</f>
        <v>3</v>
      </c>
      <c r="B6" s="78">
        <f>+☆start!C8</f>
        <v>26</v>
      </c>
      <c r="C6" s="234" t="str">
        <f>+☆start!D8</f>
        <v>月</v>
      </c>
      <c r="D6" s="113">
        <f>+☆start!E8</f>
        <v>0</v>
      </c>
      <c r="E6" s="402"/>
      <c r="F6" s="402"/>
      <c r="G6" s="403"/>
      <c r="H6" s="398">
        <f t="shared" ref="H6:J10" si="0">INT(E6)/24+(E6-INT(E6))*100/60/24</f>
        <v>0</v>
      </c>
      <c r="I6" s="398">
        <f t="shared" si="0"/>
        <v>0</v>
      </c>
      <c r="J6" s="407">
        <f t="shared" si="0"/>
        <v>0</v>
      </c>
      <c r="K6" s="408">
        <f>IF(ISBLANK(H6),0,J6-H6-I6)-L6</f>
        <v>0</v>
      </c>
      <c r="L6" s="92">
        <f>IF((J6-$S$2)&lt;0,0,J6-$S$2)</f>
        <v>0</v>
      </c>
      <c r="M6" s="88">
        <f>IF(D6=0,K6,0)*($G$2*24)</f>
        <v>0</v>
      </c>
      <c r="N6" s="556">
        <f>IF(M6&gt;0,K6,0)</f>
        <v>0</v>
      </c>
      <c r="O6" s="173">
        <f>IF(D6=0,L6,0)*($G$3*24)</f>
        <v>0</v>
      </c>
      <c r="P6" s="557">
        <f>IF(O6&gt;0,L6,0)</f>
        <v>0</v>
      </c>
      <c r="Q6" s="300">
        <f>IF(D6=0,0,K6)*($M$2*24)</f>
        <v>0</v>
      </c>
      <c r="R6" s="558">
        <f>IF(Q6&gt;0,K6,0)</f>
        <v>0</v>
      </c>
      <c r="S6" s="173">
        <f>IF(O6=0,L6,0)*($M$3*24)</f>
        <v>0</v>
      </c>
      <c r="T6" s="559">
        <f>IF(S6&gt;0,L6,0)</f>
        <v>0</v>
      </c>
      <c r="U6" s="103">
        <f>+M6+O6+Q6+S6</f>
        <v>0</v>
      </c>
      <c r="V6" s="84"/>
    </row>
    <row r="7" spans="1:23">
      <c r="A7" s="78">
        <f>+☆start!B9</f>
        <v>3</v>
      </c>
      <c r="B7" s="78">
        <f>+☆start!C9</f>
        <v>27</v>
      </c>
      <c r="C7" s="234" t="str">
        <f>+☆start!D9</f>
        <v>火</v>
      </c>
      <c r="D7" s="113">
        <f>+☆start!E9</f>
        <v>0</v>
      </c>
      <c r="E7" s="402"/>
      <c r="F7" s="402"/>
      <c r="G7" s="403"/>
      <c r="H7" s="398">
        <f t="shared" si="0"/>
        <v>0</v>
      </c>
      <c r="I7" s="398">
        <f t="shared" si="0"/>
        <v>0</v>
      </c>
      <c r="J7" s="407">
        <f t="shared" si="0"/>
        <v>0</v>
      </c>
      <c r="K7" s="408">
        <f t="shared" ref="K7:K12" si="1">IF(ISBLANK(H7),0,J7-H7-I7)-L7</f>
        <v>0</v>
      </c>
      <c r="L7" s="92">
        <f t="shared" ref="L7:L12" si="2">IF((J7-$S$2)&lt;0,0,J7-$S$2)</f>
        <v>0</v>
      </c>
      <c r="M7" s="88">
        <f t="shared" ref="M7:M36" si="3">IF(D7=0,K7,0)*($G$2*24)</f>
        <v>0</v>
      </c>
      <c r="N7" s="556">
        <f t="shared" ref="N7:N36" si="4">IF(M7&gt;0,K7,0)</f>
        <v>0</v>
      </c>
      <c r="O7" s="173">
        <f t="shared" ref="O7:O36" si="5">IF(D7=0,L7,0)*($G$3*24)</f>
        <v>0</v>
      </c>
      <c r="P7" s="557">
        <f t="shared" ref="P7:P36" si="6">IF(O7&gt;0,L7,0)</f>
        <v>0</v>
      </c>
      <c r="Q7" s="300">
        <f t="shared" ref="Q7:Q36" si="7">IF(D7=0,0,K7)*($M$2*24)</f>
        <v>0</v>
      </c>
      <c r="R7" s="558">
        <f t="shared" ref="R7:R36" si="8">IF(Q7&gt;0,K7,0)</f>
        <v>0</v>
      </c>
      <c r="S7" s="173">
        <f t="shared" ref="S7:S36" si="9">IF(O7=0,L7,0)*($M$3*24)</f>
        <v>0</v>
      </c>
      <c r="T7" s="559">
        <f t="shared" ref="T7:T36" si="10">IF(S7&gt;0,L7,0)</f>
        <v>0</v>
      </c>
      <c r="U7" s="103">
        <f t="shared" ref="U7:U37" si="11">+M7+O7+Q7+S7</f>
        <v>0</v>
      </c>
      <c r="V7" s="84"/>
    </row>
    <row r="8" spans="1:23">
      <c r="A8" s="78">
        <f>+☆start!B10</f>
        <v>3</v>
      </c>
      <c r="B8" s="78">
        <f>+☆start!C10</f>
        <v>28</v>
      </c>
      <c r="C8" s="234" t="str">
        <f>+☆start!D10</f>
        <v>水</v>
      </c>
      <c r="D8" s="113">
        <f>+☆start!E10</f>
        <v>0</v>
      </c>
      <c r="E8" s="402"/>
      <c r="F8" s="402"/>
      <c r="G8" s="403"/>
      <c r="H8" s="398">
        <f t="shared" si="0"/>
        <v>0</v>
      </c>
      <c r="I8" s="398">
        <f t="shared" si="0"/>
        <v>0</v>
      </c>
      <c r="J8" s="407">
        <f t="shared" si="0"/>
        <v>0</v>
      </c>
      <c r="K8" s="408">
        <f t="shared" si="1"/>
        <v>0</v>
      </c>
      <c r="L8" s="92">
        <f t="shared" si="2"/>
        <v>0</v>
      </c>
      <c r="M8" s="88">
        <f t="shared" si="3"/>
        <v>0</v>
      </c>
      <c r="N8" s="556">
        <f t="shared" si="4"/>
        <v>0</v>
      </c>
      <c r="O8" s="173">
        <f t="shared" si="5"/>
        <v>0</v>
      </c>
      <c r="P8" s="557">
        <f t="shared" si="6"/>
        <v>0</v>
      </c>
      <c r="Q8" s="300">
        <f t="shared" si="7"/>
        <v>0</v>
      </c>
      <c r="R8" s="558">
        <f t="shared" si="8"/>
        <v>0</v>
      </c>
      <c r="S8" s="173">
        <f t="shared" si="9"/>
        <v>0</v>
      </c>
      <c r="T8" s="559">
        <f t="shared" si="10"/>
        <v>0</v>
      </c>
      <c r="U8" s="103">
        <f t="shared" si="11"/>
        <v>0</v>
      </c>
      <c r="V8" s="84"/>
    </row>
    <row r="9" spans="1:23">
      <c r="A9" s="78">
        <f>+☆start!B11</f>
        <v>3</v>
      </c>
      <c r="B9" s="78">
        <f>+☆start!C11</f>
        <v>29</v>
      </c>
      <c r="C9" s="234" t="str">
        <f>+☆start!D11</f>
        <v>木</v>
      </c>
      <c r="D9" s="113">
        <f>+☆start!E11</f>
        <v>0</v>
      </c>
      <c r="E9" s="402"/>
      <c r="F9" s="402"/>
      <c r="G9" s="403"/>
      <c r="H9" s="398">
        <f t="shared" si="0"/>
        <v>0</v>
      </c>
      <c r="I9" s="398">
        <f t="shared" si="0"/>
        <v>0</v>
      </c>
      <c r="J9" s="407">
        <f t="shared" si="0"/>
        <v>0</v>
      </c>
      <c r="K9" s="408">
        <f t="shared" si="1"/>
        <v>0</v>
      </c>
      <c r="L9" s="92">
        <f t="shared" si="2"/>
        <v>0</v>
      </c>
      <c r="M9" s="88">
        <f t="shared" si="3"/>
        <v>0</v>
      </c>
      <c r="N9" s="556">
        <f t="shared" si="4"/>
        <v>0</v>
      </c>
      <c r="O9" s="173">
        <f t="shared" si="5"/>
        <v>0</v>
      </c>
      <c r="P9" s="557">
        <f t="shared" si="6"/>
        <v>0</v>
      </c>
      <c r="Q9" s="300">
        <f t="shared" si="7"/>
        <v>0</v>
      </c>
      <c r="R9" s="558">
        <f t="shared" si="8"/>
        <v>0</v>
      </c>
      <c r="S9" s="173">
        <f t="shared" si="9"/>
        <v>0</v>
      </c>
      <c r="T9" s="559">
        <f t="shared" si="10"/>
        <v>0</v>
      </c>
      <c r="U9" s="103">
        <f t="shared" si="11"/>
        <v>0</v>
      </c>
      <c r="V9" s="84"/>
    </row>
    <row r="10" spans="1:23">
      <c r="A10" s="78">
        <f>+☆start!B12</f>
        <v>3</v>
      </c>
      <c r="B10" s="78">
        <f>+☆start!C12</f>
        <v>30</v>
      </c>
      <c r="C10" s="234" t="str">
        <f>+☆start!D12</f>
        <v>金</v>
      </c>
      <c r="D10" s="113">
        <f>+☆start!E12</f>
        <v>0</v>
      </c>
      <c r="E10" s="402"/>
      <c r="F10" s="402"/>
      <c r="G10" s="403"/>
      <c r="H10" s="398">
        <f t="shared" si="0"/>
        <v>0</v>
      </c>
      <c r="I10" s="398">
        <f t="shared" si="0"/>
        <v>0</v>
      </c>
      <c r="J10" s="407">
        <f t="shared" si="0"/>
        <v>0</v>
      </c>
      <c r="K10" s="408">
        <f t="shared" si="1"/>
        <v>0</v>
      </c>
      <c r="L10" s="92">
        <f t="shared" si="2"/>
        <v>0</v>
      </c>
      <c r="M10" s="88">
        <f t="shared" si="3"/>
        <v>0</v>
      </c>
      <c r="N10" s="556">
        <f t="shared" si="4"/>
        <v>0</v>
      </c>
      <c r="O10" s="173">
        <f t="shared" si="5"/>
        <v>0</v>
      </c>
      <c r="P10" s="557">
        <f t="shared" si="6"/>
        <v>0</v>
      </c>
      <c r="Q10" s="300">
        <f t="shared" si="7"/>
        <v>0</v>
      </c>
      <c r="R10" s="558">
        <f t="shared" si="8"/>
        <v>0</v>
      </c>
      <c r="S10" s="173">
        <f t="shared" si="9"/>
        <v>0</v>
      </c>
      <c r="T10" s="559">
        <f t="shared" si="10"/>
        <v>0</v>
      </c>
      <c r="U10" s="103">
        <f t="shared" si="11"/>
        <v>0</v>
      </c>
      <c r="V10" s="84"/>
    </row>
    <row r="11" spans="1:23">
      <c r="A11" s="78">
        <f>+☆start!B13</f>
        <v>3</v>
      </c>
      <c r="B11" s="78">
        <f>+☆start!C13</f>
        <v>31</v>
      </c>
      <c r="C11" s="234" t="str">
        <f>+☆start!D13</f>
        <v>土</v>
      </c>
      <c r="D11" s="113" t="str">
        <f>+☆start!E13</f>
        <v>Q</v>
      </c>
      <c r="E11" s="402"/>
      <c r="F11" s="402"/>
      <c r="G11" s="403"/>
      <c r="H11" s="398">
        <f t="shared" ref="H11:H36" si="12">INT(E11)/24+(E11-INT(E11))*100/60/24</f>
        <v>0</v>
      </c>
      <c r="I11" s="398">
        <f t="shared" ref="I11:I36" si="13">INT(F11)/24+(F11-INT(F11))*100/60/24</f>
        <v>0</v>
      </c>
      <c r="J11" s="407">
        <f t="shared" ref="J11:J36" si="14">INT(G11)/24+(G11-INT(G11))*100/60/24</f>
        <v>0</v>
      </c>
      <c r="K11" s="408">
        <f t="shared" si="1"/>
        <v>0</v>
      </c>
      <c r="L11" s="92">
        <f t="shared" si="2"/>
        <v>0</v>
      </c>
      <c r="M11" s="88">
        <f t="shared" si="3"/>
        <v>0</v>
      </c>
      <c r="N11" s="556">
        <f t="shared" si="4"/>
        <v>0</v>
      </c>
      <c r="O11" s="173">
        <f t="shared" si="5"/>
        <v>0</v>
      </c>
      <c r="P11" s="557">
        <f t="shared" si="6"/>
        <v>0</v>
      </c>
      <c r="Q11" s="300">
        <f t="shared" si="7"/>
        <v>0</v>
      </c>
      <c r="R11" s="558">
        <f t="shared" si="8"/>
        <v>0</v>
      </c>
      <c r="S11" s="173">
        <f t="shared" si="9"/>
        <v>0</v>
      </c>
      <c r="T11" s="559">
        <f t="shared" si="10"/>
        <v>0</v>
      </c>
      <c r="U11" s="103">
        <f t="shared" si="11"/>
        <v>0</v>
      </c>
      <c r="V11" s="84"/>
    </row>
    <row r="12" spans="1:23">
      <c r="A12" s="78">
        <f>+☆start!B14</f>
        <v>4</v>
      </c>
      <c r="B12" s="78">
        <f>+☆start!C14</f>
        <v>1</v>
      </c>
      <c r="C12" s="234" t="str">
        <f>+☆start!D14</f>
        <v>日</v>
      </c>
      <c r="D12" s="113" t="str">
        <f>+☆start!E14</f>
        <v>Q</v>
      </c>
      <c r="E12" s="402"/>
      <c r="F12" s="402"/>
      <c r="G12" s="403"/>
      <c r="H12" s="398">
        <f t="shared" si="12"/>
        <v>0</v>
      </c>
      <c r="I12" s="398">
        <f t="shared" si="13"/>
        <v>0</v>
      </c>
      <c r="J12" s="407">
        <f t="shared" si="14"/>
        <v>0</v>
      </c>
      <c r="K12" s="408">
        <f t="shared" si="1"/>
        <v>0</v>
      </c>
      <c r="L12" s="92">
        <f t="shared" si="2"/>
        <v>0</v>
      </c>
      <c r="M12" s="88">
        <f t="shared" si="3"/>
        <v>0</v>
      </c>
      <c r="N12" s="556">
        <f t="shared" si="4"/>
        <v>0</v>
      </c>
      <c r="O12" s="173">
        <f t="shared" si="5"/>
        <v>0</v>
      </c>
      <c r="P12" s="557">
        <f t="shared" si="6"/>
        <v>0</v>
      </c>
      <c r="Q12" s="300">
        <f t="shared" si="7"/>
        <v>0</v>
      </c>
      <c r="R12" s="558">
        <f t="shared" si="8"/>
        <v>0</v>
      </c>
      <c r="S12" s="173">
        <f t="shared" si="9"/>
        <v>0</v>
      </c>
      <c r="T12" s="559">
        <f t="shared" si="10"/>
        <v>0</v>
      </c>
      <c r="U12" s="103">
        <f t="shared" si="11"/>
        <v>0</v>
      </c>
      <c r="V12" s="84"/>
    </row>
    <row r="13" spans="1:23">
      <c r="A13" s="78">
        <f>+☆start!B15</f>
        <v>4</v>
      </c>
      <c r="B13" s="78">
        <f>+☆start!C15</f>
        <v>2</v>
      </c>
      <c r="C13" s="234" t="str">
        <f>+☆start!D15</f>
        <v>月</v>
      </c>
      <c r="D13" s="113">
        <f>+☆start!E15</f>
        <v>0</v>
      </c>
      <c r="E13" s="402"/>
      <c r="F13" s="402"/>
      <c r="G13" s="403"/>
      <c r="H13" s="398">
        <f t="shared" si="12"/>
        <v>0</v>
      </c>
      <c r="I13" s="398">
        <f t="shared" si="13"/>
        <v>0</v>
      </c>
      <c r="J13" s="407">
        <f t="shared" si="14"/>
        <v>0</v>
      </c>
      <c r="K13" s="408">
        <f t="shared" ref="K13:K36" si="15">IF(ISBLANK(H13),0,J13-H13-I13)-L13</f>
        <v>0</v>
      </c>
      <c r="L13" s="92">
        <f t="shared" ref="L13:L36" si="16">IF((J13-$S$2)&lt;0,0,J13-$S$2)</f>
        <v>0</v>
      </c>
      <c r="M13" s="88">
        <f t="shared" si="3"/>
        <v>0</v>
      </c>
      <c r="N13" s="556">
        <f t="shared" si="4"/>
        <v>0</v>
      </c>
      <c r="O13" s="173">
        <f t="shared" si="5"/>
        <v>0</v>
      </c>
      <c r="P13" s="557">
        <f t="shared" si="6"/>
        <v>0</v>
      </c>
      <c r="Q13" s="300">
        <f t="shared" si="7"/>
        <v>0</v>
      </c>
      <c r="R13" s="558">
        <f t="shared" si="8"/>
        <v>0</v>
      </c>
      <c r="S13" s="173">
        <f t="shared" si="9"/>
        <v>0</v>
      </c>
      <c r="T13" s="559">
        <f t="shared" si="10"/>
        <v>0</v>
      </c>
      <c r="U13" s="103">
        <f t="shared" si="11"/>
        <v>0</v>
      </c>
      <c r="V13" s="84"/>
    </row>
    <row r="14" spans="1:23">
      <c r="A14" s="78">
        <f>+☆start!B16</f>
        <v>4</v>
      </c>
      <c r="B14" s="78">
        <f>+☆start!C16</f>
        <v>3</v>
      </c>
      <c r="C14" s="234" t="str">
        <f>+☆start!D16</f>
        <v>火</v>
      </c>
      <c r="D14" s="113">
        <f>+☆start!E16</f>
        <v>0</v>
      </c>
      <c r="E14" s="402"/>
      <c r="F14" s="402"/>
      <c r="G14" s="403"/>
      <c r="H14" s="398">
        <f t="shared" si="12"/>
        <v>0</v>
      </c>
      <c r="I14" s="398">
        <f t="shared" si="13"/>
        <v>0</v>
      </c>
      <c r="J14" s="407">
        <f t="shared" si="14"/>
        <v>0</v>
      </c>
      <c r="K14" s="408">
        <f t="shared" si="15"/>
        <v>0</v>
      </c>
      <c r="L14" s="92">
        <f t="shared" si="16"/>
        <v>0</v>
      </c>
      <c r="M14" s="88">
        <f t="shared" si="3"/>
        <v>0</v>
      </c>
      <c r="N14" s="556">
        <f t="shared" si="4"/>
        <v>0</v>
      </c>
      <c r="O14" s="173">
        <f t="shared" si="5"/>
        <v>0</v>
      </c>
      <c r="P14" s="557">
        <f t="shared" si="6"/>
        <v>0</v>
      </c>
      <c r="Q14" s="300">
        <f t="shared" si="7"/>
        <v>0</v>
      </c>
      <c r="R14" s="558">
        <f t="shared" si="8"/>
        <v>0</v>
      </c>
      <c r="S14" s="173">
        <f t="shared" si="9"/>
        <v>0</v>
      </c>
      <c r="T14" s="559">
        <f t="shared" si="10"/>
        <v>0</v>
      </c>
      <c r="U14" s="103">
        <f t="shared" si="11"/>
        <v>0</v>
      </c>
    </row>
    <row r="15" spans="1:23">
      <c r="A15" s="78">
        <f>+☆start!B17</f>
        <v>4</v>
      </c>
      <c r="B15" s="78">
        <f>+☆start!C17</f>
        <v>4</v>
      </c>
      <c r="C15" s="234" t="str">
        <f>+☆start!D17</f>
        <v>水</v>
      </c>
      <c r="D15" s="113">
        <f>+☆start!E17</f>
        <v>0</v>
      </c>
      <c r="E15" s="402"/>
      <c r="F15" s="402"/>
      <c r="G15" s="403"/>
      <c r="H15" s="398">
        <f t="shared" si="12"/>
        <v>0</v>
      </c>
      <c r="I15" s="398">
        <f t="shared" si="13"/>
        <v>0</v>
      </c>
      <c r="J15" s="407">
        <f t="shared" si="14"/>
        <v>0</v>
      </c>
      <c r="K15" s="408">
        <f t="shared" si="15"/>
        <v>0</v>
      </c>
      <c r="L15" s="92">
        <f t="shared" si="16"/>
        <v>0</v>
      </c>
      <c r="M15" s="88">
        <f t="shared" si="3"/>
        <v>0</v>
      </c>
      <c r="N15" s="556">
        <f t="shared" si="4"/>
        <v>0</v>
      </c>
      <c r="O15" s="173">
        <f t="shared" si="5"/>
        <v>0</v>
      </c>
      <c r="P15" s="557">
        <f t="shared" si="6"/>
        <v>0</v>
      </c>
      <c r="Q15" s="300">
        <f t="shared" si="7"/>
        <v>0</v>
      </c>
      <c r="R15" s="558">
        <f t="shared" si="8"/>
        <v>0</v>
      </c>
      <c r="S15" s="173">
        <f t="shared" si="9"/>
        <v>0</v>
      </c>
      <c r="T15" s="559">
        <f t="shared" si="10"/>
        <v>0</v>
      </c>
      <c r="U15" s="103">
        <f t="shared" si="11"/>
        <v>0</v>
      </c>
      <c r="V15" s="84"/>
    </row>
    <row r="16" spans="1:23">
      <c r="A16" s="78">
        <f>+☆start!B18</f>
        <v>4</v>
      </c>
      <c r="B16" s="78">
        <f>+☆start!C18</f>
        <v>5</v>
      </c>
      <c r="C16" s="234" t="str">
        <f>+☆start!D18</f>
        <v>木</v>
      </c>
      <c r="D16" s="113">
        <f>+☆start!E18</f>
        <v>0</v>
      </c>
      <c r="E16" s="402"/>
      <c r="F16" s="402"/>
      <c r="G16" s="403"/>
      <c r="H16" s="398">
        <f t="shared" si="12"/>
        <v>0</v>
      </c>
      <c r="I16" s="398">
        <f t="shared" si="13"/>
        <v>0</v>
      </c>
      <c r="J16" s="407">
        <f t="shared" si="14"/>
        <v>0</v>
      </c>
      <c r="K16" s="408">
        <f t="shared" si="15"/>
        <v>0</v>
      </c>
      <c r="L16" s="92">
        <f t="shared" si="16"/>
        <v>0</v>
      </c>
      <c r="M16" s="88">
        <f t="shared" si="3"/>
        <v>0</v>
      </c>
      <c r="N16" s="556">
        <f t="shared" si="4"/>
        <v>0</v>
      </c>
      <c r="O16" s="173">
        <f t="shared" si="5"/>
        <v>0</v>
      </c>
      <c r="P16" s="557">
        <f t="shared" si="6"/>
        <v>0</v>
      </c>
      <c r="Q16" s="300">
        <f t="shared" si="7"/>
        <v>0</v>
      </c>
      <c r="R16" s="558">
        <f t="shared" si="8"/>
        <v>0</v>
      </c>
      <c r="S16" s="173">
        <f t="shared" si="9"/>
        <v>0</v>
      </c>
      <c r="T16" s="559">
        <f t="shared" si="10"/>
        <v>0</v>
      </c>
      <c r="U16" s="103">
        <f t="shared" si="11"/>
        <v>0</v>
      </c>
      <c r="V16" s="84"/>
    </row>
    <row r="17" spans="1:23">
      <c r="A17" s="78">
        <f>+☆start!B19</f>
        <v>4</v>
      </c>
      <c r="B17" s="78">
        <f>+☆start!C19</f>
        <v>6</v>
      </c>
      <c r="C17" s="234" t="str">
        <f>+☆start!D19</f>
        <v>金</v>
      </c>
      <c r="D17" s="113">
        <f>+☆start!E19</f>
        <v>0</v>
      </c>
      <c r="E17" s="402"/>
      <c r="F17" s="402"/>
      <c r="G17" s="403"/>
      <c r="H17" s="398">
        <f t="shared" si="12"/>
        <v>0</v>
      </c>
      <c r="I17" s="398">
        <f t="shared" si="13"/>
        <v>0</v>
      </c>
      <c r="J17" s="407">
        <f t="shared" si="14"/>
        <v>0</v>
      </c>
      <c r="K17" s="408">
        <f t="shared" si="15"/>
        <v>0</v>
      </c>
      <c r="L17" s="92">
        <f t="shared" si="16"/>
        <v>0</v>
      </c>
      <c r="M17" s="88">
        <f t="shared" si="3"/>
        <v>0</v>
      </c>
      <c r="N17" s="556">
        <f t="shared" si="4"/>
        <v>0</v>
      </c>
      <c r="O17" s="173">
        <f t="shared" si="5"/>
        <v>0</v>
      </c>
      <c r="P17" s="557">
        <f t="shared" si="6"/>
        <v>0</v>
      </c>
      <c r="Q17" s="300">
        <f t="shared" si="7"/>
        <v>0</v>
      </c>
      <c r="R17" s="558">
        <f t="shared" si="8"/>
        <v>0</v>
      </c>
      <c r="S17" s="173">
        <f t="shared" si="9"/>
        <v>0</v>
      </c>
      <c r="T17" s="559">
        <f t="shared" si="10"/>
        <v>0</v>
      </c>
      <c r="U17" s="103">
        <f t="shared" si="11"/>
        <v>0</v>
      </c>
      <c r="V17" s="84"/>
    </row>
    <row r="18" spans="1:23">
      <c r="A18" s="78">
        <f>+☆start!B20</f>
        <v>4</v>
      </c>
      <c r="B18" s="78">
        <f>+☆start!C20</f>
        <v>7</v>
      </c>
      <c r="C18" s="234" t="str">
        <f>+☆start!D20</f>
        <v>土</v>
      </c>
      <c r="D18" s="113" t="str">
        <f>+☆start!E20</f>
        <v>Q</v>
      </c>
      <c r="E18" s="402"/>
      <c r="F18" s="402"/>
      <c r="G18" s="403"/>
      <c r="H18" s="398">
        <f t="shared" si="12"/>
        <v>0</v>
      </c>
      <c r="I18" s="398">
        <f t="shared" si="13"/>
        <v>0</v>
      </c>
      <c r="J18" s="407">
        <f t="shared" si="14"/>
        <v>0</v>
      </c>
      <c r="K18" s="408">
        <f t="shared" si="15"/>
        <v>0</v>
      </c>
      <c r="L18" s="92">
        <f t="shared" si="16"/>
        <v>0</v>
      </c>
      <c r="M18" s="88">
        <f t="shared" si="3"/>
        <v>0</v>
      </c>
      <c r="N18" s="556">
        <f t="shared" si="4"/>
        <v>0</v>
      </c>
      <c r="O18" s="173">
        <f t="shared" si="5"/>
        <v>0</v>
      </c>
      <c r="P18" s="557">
        <f t="shared" si="6"/>
        <v>0</v>
      </c>
      <c r="Q18" s="300">
        <f t="shared" si="7"/>
        <v>0</v>
      </c>
      <c r="R18" s="558">
        <f t="shared" si="8"/>
        <v>0</v>
      </c>
      <c r="S18" s="173">
        <f t="shared" si="9"/>
        <v>0</v>
      </c>
      <c r="T18" s="559">
        <f t="shared" si="10"/>
        <v>0</v>
      </c>
      <c r="U18" s="103">
        <f t="shared" si="11"/>
        <v>0</v>
      </c>
      <c r="V18" s="84"/>
    </row>
    <row r="19" spans="1:23">
      <c r="A19" s="78">
        <f>+☆start!B21</f>
        <v>4</v>
      </c>
      <c r="B19" s="78">
        <f>+☆start!C21</f>
        <v>8</v>
      </c>
      <c r="C19" s="234" t="str">
        <f>+☆start!D21</f>
        <v>日</v>
      </c>
      <c r="D19" s="113" t="str">
        <f>+☆start!E21</f>
        <v>Q</v>
      </c>
      <c r="E19" s="402"/>
      <c r="F19" s="402"/>
      <c r="G19" s="403"/>
      <c r="H19" s="398">
        <f t="shared" si="12"/>
        <v>0</v>
      </c>
      <c r="I19" s="398">
        <f t="shared" si="13"/>
        <v>0</v>
      </c>
      <c r="J19" s="407">
        <f t="shared" si="14"/>
        <v>0</v>
      </c>
      <c r="K19" s="408">
        <f t="shared" si="15"/>
        <v>0</v>
      </c>
      <c r="L19" s="92">
        <f t="shared" si="16"/>
        <v>0</v>
      </c>
      <c r="M19" s="88">
        <f t="shared" si="3"/>
        <v>0</v>
      </c>
      <c r="N19" s="556">
        <f t="shared" si="4"/>
        <v>0</v>
      </c>
      <c r="O19" s="173">
        <f t="shared" si="5"/>
        <v>0</v>
      </c>
      <c r="P19" s="557">
        <f t="shared" si="6"/>
        <v>0</v>
      </c>
      <c r="Q19" s="300">
        <f t="shared" si="7"/>
        <v>0</v>
      </c>
      <c r="R19" s="558">
        <f t="shared" si="8"/>
        <v>0</v>
      </c>
      <c r="S19" s="173">
        <f t="shared" si="9"/>
        <v>0</v>
      </c>
      <c r="T19" s="559">
        <f t="shared" si="10"/>
        <v>0</v>
      </c>
      <c r="U19" s="103">
        <f t="shared" si="11"/>
        <v>0</v>
      </c>
      <c r="V19" s="84"/>
    </row>
    <row r="20" spans="1:23">
      <c r="A20" s="78">
        <f>+☆start!B22</f>
        <v>4</v>
      </c>
      <c r="B20" s="78">
        <f>+☆start!C22</f>
        <v>9</v>
      </c>
      <c r="C20" s="234" t="str">
        <f>+☆start!D22</f>
        <v>月</v>
      </c>
      <c r="D20" s="113">
        <f>+☆start!E22</f>
        <v>0</v>
      </c>
      <c r="E20" s="402"/>
      <c r="F20" s="402"/>
      <c r="G20" s="403"/>
      <c r="H20" s="398">
        <f t="shared" si="12"/>
        <v>0</v>
      </c>
      <c r="I20" s="398">
        <f t="shared" si="13"/>
        <v>0</v>
      </c>
      <c r="J20" s="407">
        <f t="shared" si="14"/>
        <v>0</v>
      </c>
      <c r="K20" s="408">
        <f t="shared" si="15"/>
        <v>0</v>
      </c>
      <c r="L20" s="92">
        <f t="shared" si="16"/>
        <v>0</v>
      </c>
      <c r="M20" s="88">
        <f t="shared" si="3"/>
        <v>0</v>
      </c>
      <c r="N20" s="556">
        <f t="shared" si="4"/>
        <v>0</v>
      </c>
      <c r="O20" s="173">
        <f t="shared" si="5"/>
        <v>0</v>
      </c>
      <c r="P20" s="557">
        <f t="shared" si="6"/>
        <v>0</v>
      </c>
      <c r="Q20" s="300">
        <f t="shared" si="7"/>
        <v>0</v>
      </c>
      <c r="R20" s="558">
        <f t="shared" si="8"/>
        <v>0</v>
      </c>
      <c r="S20" s="173">
        <f t="shared" si="9"/>
        <v>0</v>
      </c>
      <c r="T20" s="559">
        <f t="shared" si="10"/>
        <v>0</v>
      </c>
      <c r="U20" s="103">
        <f t="shared" si="11"/>
        <v>0</v>
      </c>
      <c r="V20" s="84"/>
    </row>
    <row r="21" spans="1:23">
      <c r="A21" s="78">
        <f>+☆start!B23</f>
        <v>4</v>
      </c>
      <c r="B21" s="78">
        <f>+☆start!C23</f>
        <v>10</v>
      </c>
      <c r="C21" s="234" t="str">
        <f>+☆start!D23</f>
        <v>火</v>
      </c>
      <c r="D21" s="113">
        <f>+☆start!E23</f>
        <v>0</v>
      </c>
      <c r="E21" s="402"/>
      <c r="F21" s="402"/>
      <c r="G21" s="403"/>
      <c r="H21" s="398">
        <f t="shared" si="12"/>
        <v>0</v>
      </c>
      <c r="I21" s="398">
        <f t="shared" si="13"/>
        <v>0</v>
      </c>
      <c r="J21" s="407">
        <f t="shared" si="14"/>
        <v>0</v>
      </c>
      <c r="K21" s="408">
        <f t="shared" si="15"/>
        <v>0</v>
      </c>
      <c r="L21" s="92">
        <f t="shared" si="16"/>
        <v>0</v>
      </c>
      <c r="M21" s="88">
        <f t="shared" si="3"/>
        <v>0</v>
      </c>
      <c r="N21" s="556">
        <f t="shared" si="4"/>
        <v>0</v>
      </c>
      <c r="O21" s="173">
        <f t="shared" si="5"/>
        <v>0</v>
      </c>
      <c r="P21" s="557">
        <f t="shared" si="6"/>
        <v>0</v>
      </c>
      <c r="Q21" s="300">
        <f t="shared" si="7"/>
        <v>0</v>
      </c>
      <c r="R21" s="558">
        <f t="shared" si="8"/>
        <v>0</v>
      </c>
      <c r="S21" s="173">
        <f t="shared" si="9"/>
        <v>0</v>
      </c>
      <c r="T21" s="559">
        <f t="shared" si="10"/>
        <v>0</v>
      </c>
      <c r="U21" s="103">
        <f t="shared" si="11"/>
        <v>0</v>
      </c>
      <c r="V21" s="84"/>
    </row>
    <row r="22" spans="1:23">
      <c r="A22" s="78">
        <f>+☆start!B24</f>
        <v>4</v>
      </c>
      <c r="B22" s="78">
        <f>+☆start!C24</f>
        <v>11</v>
      </c>
      <c r="C22" s="234" t="str">
        <f>+☆start!D24</f>
        <v>水</v>
      </c>
      <c r="D22" s="113">
        <f>+☆start!E24</f>
        <v>0</v>
      </c>
      <c r="E22" s="402"/>
      <c r="F22" s="402"/>
      <c r="G22" s="403"/>
      <c r="H22" s="398">
        <f t="shared" si="12"/>
        <v>0</v>
      </c>
      <c r="I22" s="398">
        <f t="shared" si="13"/>
        <v>0</v>
      </c>
      <c r="J22" s="407">
        <f t="shared" si="14"/>
        <v>0</v>
      </c>
      <c r="K22" s="408">
        <f t="shared" si="15"/>
        <v>0</v>
      </c>
      <c r="L22" s="92">
        <f t="shared" si="16"/>
        <v>0</v>
      </c>
      <c r="M22" s="88">
        <f t="shared" si="3"/>
        <v>0</v>
      </c>
      <c r="N22" s="556">
        <f t="shared" si="4"/>
        <v>0</v>
      </c>
      <c r="O22" s="173">
        <f t="shared" si="5"/>
        <v>0</v>
      </c>
      <c r="P22" s="557">
        <f t="shared" si="6"/>
        <v>0</v>
      </c>
      <c r="Q22" s="300">
        <f t="shared" si="7"/>
        <v>0</v>
      </c>
      <c r="R22" s="558">
        <f t="shared" si="8"/>
        <v>0</v>
      </c>
      <c r="S22" s="173">
        <f t="shared" si="9"/>
        <v>0</v>
      </c>
      <c r="T22" s="559">
        <f t="shared" si="10"/>
        <v>0</v>
      </c>
      <c r="U22" s="103">
        <f t="shared" si="11"/>
        <v>0</v>
      </c>
      <c r="V22" s="84"/>
    </row>
    <row r="23" spans="1:23">
      <c r="A23" s="78">
        <f>+☆start!B25</f>
        <v>4</v>
      </c>
      <c r="B23" s="78">
        <f>+☆start!C25</f>
        <v>12</v>
      </c>
      <c r="C23" s="234" t="str">
        <f>+☆start!D25</f>
        <v>木</v>
      </c>
      <c r="D23" s="113">
        <f>+☆start!E25</f>
        <v>0</v>
      </c>
      <c r="E23" s="402"/>
      <c r="F23" s="402"/>
      <c r="G23" s="403"/>
      <c r="H23" s="398">
        <f t="shared" si="12"/>
        <v>0</v>
      </c>
      <c r="I23" s="398">
        <f t="shared" si="13"/>
        <v>0</v>
      </c>
      <c r="J23" s="407">
        <f t="shared" si="14"/>
        <v>0</v>
      </c>
      <c r="K23" s="408">
        <f t="shared" si="15"/>
        <v>0</v>
      </c>
      <c r="L23" s="92">
        <f t="shared" si="16"/>
        <v>0</v>
      </c>
      <c r="M23" s="88">
        <f t="shared" si="3"/>
        <v>0</v>
      </c>
      <c r="N23" s="556">
        <f t="shared" si="4"/>
        <v>0</v>
      </c>
      <c r="O23" s="173">
        <f t="shared" si="5"/>
        <v>0</v>
      </c>
      <c r="P23" s="557">
        <f t="shared" si="6"/>
        <v>0</v>
      </c>
      <c r="Q23" s="300">
        <f t="shared" si="7"/>
        <v>0</v>
      </c>
      <c r="R23" s="558">
        <f t="shared" si="8"/>
        <v>0</v>
      </c>
      <c r="S23" s="173">
        <f t="shared" si="9"/>
        <v>0</v>
      </c>
      <c r="T23" s="559">
        <f t="shared" si="10"/>
        <v>0</v>
      </c>
      <c r="U23" s="103">
        <f t="shared" si="11"/>
        <v>0</v>
      </c>
      <c r="V23" s="84"/>
    </row>
    <row r="24" spans="1:23">
      <c r="A24" s="78">
        <f>+☆start!B26</f>
        <v>4</v>
      </c>
      <c r="B24" s="78">
        <f>+☆start!C26</f>
        <v>13</v>
      </c>
      <c r="C24" s="234" t="str">
        <f>+☆start!D26</f>
        <v>金</v>
      </c>
      <c r="D24" s="113">
        <f>+☆start!E26</f>
        <v>0</v>
      </c>
      <c r="E24" s="402"/>
      <c r="F24" s="402"/>
      <c r="G24" s="403"/>
      <c r="H24" s="398">
        <f t="shared" si="12"/>
        <v>0</v>
      </c>
      <c r="I24" s="398">
        <f t="shared" si="13"/>
        <v>0</v>
      </c>
      <c r="J24" s="407">
        <f t="shared" si="14"/>
        <v>0</v>
      </c>
      <c r="K24" s="408">
        <f t="shared" si="15"/>
        <v>0</v>
      </c>
      <c r="L24" s="92">
        <f t="shared" si="16"/>
        <v>0</v>
      </c>
      <c r="M24" s="88">
        <f t="shared" si="3"/>
        <v>0</v>
      </c>
      <c r="N24" s="556">
        <f t="shared" si="4"/>
        <v>0</v>
      </c>
      <c r="O24" s="173">
        <f t="shared" si="5"/>
        <v>0</v>
      </c>
      <c r="P24" s="557">
        <f t="shared" si="6"/>
        <v>0</v>
      </c>
      <c r="Q24" s="300">
        <f t="shared" si="7"/>
        <v>0</v>
      </c>
      <c r="R24" s="558">
        <f t="shared" si="8"/>
        <v>0</v>
      </c>
      <c r="S24" s="173">
        <f t="shared" si="9"/>
        <v>0</v>
      </c>
      <c r="T24" s="559">
        <f t="shared" si="10"/>
        <v>0</v>
      </c>
      <c r="U24" s="103">
        <f t="shared" si="11"/>
        <v>0</v>
      </c>
      <c r="V24" s="84"/>
    </row>
    <row r="25" spans="1:23">
      <c r="A25" s="78">
        <f>+☆start!B27</f>
        <v>4</v>
      </c>
      <c r="B25" s="78">
        <f>+☆start!C27</f>
        <v>14</v>
      </c>
      <c r="C25" s="234" t="str">
        <f>+☆start!D27</f>
        <v>土</v>
      </c>
      <c r="D25" s="113" t="str">
        <f>+☆start!E27</f>
        <v>Q</v>
      </c>
      <c r="E25" s="402"/>
      <c r="F25" s="402"/>
      <c r="G25" s="403"/>
      <c r="H25" s="398">
        <f t="shared" si="12"/>
        <v>0</v>
      </c>
      <c r="I25" s="398">
        <f t="shared" si="13"/>
        <v>0</v>
      </c>
      <c r="J25" s="407">
        <f t="shared" si="14"/>
        <v>0</v>
      </c>
      <c r="K25" s="408">
        <f t="shared" si="15"/>
        <v>0</v>
      </c>
      <c r="L25" s="92">
        <f t="shared" si="16"/>
        <v>0</v>
      </c>
      <c r="M25" s="88">
        <f t="shared" si="3"/>
        <v>0</v>
      </c>
      <c r="N25" s="556">
        <f t="shared" si="4"/>
        <v>0</v>
      </c>
      <c r="O25" s="173">
        <f t="shared" si="5"/>
        <v>0</v>
      </c>
      <c r="P25" s="557">
        <f t="shared" si="6"/>
        <v>0</v>
      </c>
      <c r="Q25" s="300">
        <f t="shared" si="7"/>
        <v>0</v>
      </c>
      <c r="R25" s="558">
        <f t="shared" si="8"/>
        <v>0</v>
      </c>
      <c r="S25" s="173">
        <f t="shared" si="9"/>
        <v>0</v>
      </c>
      <c r="T25" s="559">
        <f t="shared" si="10"/>
        <v>0</v>
      </c>
      <c r="U25" s="103">
        <f t="shared" si="11"/>
        <v>0</v>
      </c>
      <c r="V25" s="84"/>
    </row>
    <row r="26" spans="1:23">
      <c r="A26" s="78">
        <f>+☆start!B28</f>
        <v>4</v>
      </c>
      <c r="B26" s="78">
        <f>+☆start!C28</f>
        <v>15</v>
      </c>
      <c r="C26" s="234" t="str">
        <f>+☆start!D28</f>
        <v>日</v>
      </c>
      <c r="D26" s="113" t="str">
        <f>+☆start!E28</f>
        <v>Q</v>
      </c>
      <c r="E26" s="402"/>
      <c r="F26" s="402"/>
      <c r="G26" s="403"/>
      <c r="H26" s="398">
        <f t="shared" si="12"/>
        <v>0</v>
      </c>
      <c r="I26" s="398">
        <f t="shared" si="13"/>
        <v>0</v>
      </c>
      <c r="J26" s="407">
        <f t="shared" si="14"/>
        <v>0</v>
      </c>
      <c r="K26" s="408">
        <f t="shared" si="15"/>
        <v>0</v>
      </c>
      <c r="L26" s="92">
        <f t="shared" si="16"/>
        <v>0</v>
      </c>
      <c r="M26" s="88">
        <f t="shared" si="3"/>
        <v>0</v>
      </c>
      <c r="N26" s="556">
        <f t="shared" si="4"/>
        <v>0</v>
      </c>
      <c r="O26" s="173">
        <f t="shared" si="5"/>
        <v>0</v>
      </c>
      <c r="P26" s="557">
        <f t="shared" si="6"/>
        <v>0</v>
      </c>
      <c r="Q26" s="300">
        <f t="shared" si="7"/>
        <v>0</v>
      </c>
      <c r="R26" s="558">
        <f t="shared" si="8"/>
        <v>0</v>
      </c>
      <c r="S26" s="173">
        <f t="shared" si="9"/>
        <v>0</v>
      </c>
      <c r="T26" s="559">
        <f t="shared" si="10"/>
        <v>0</v>
      </c>
      <c r="U26" s="103">
        <f t="shared" si="11"/>
        <v>0</v>
      </c>
      <c r="V26" s="84"/>
      <c r="W26" s="123"/>
    </row>
    <row r="27" spans="1:23">
      <c r="A27" s="78">
        <f>+☆start!B29</f>
        <v>4</v>
      </c>
      <c r="B27" s="78">
        <f>+☆start!C29</f>
        <v>16</v>
      </c>
      <c r="C27" s="234" t="str">
        <f>+☆start!D29</f>
        <v>月</v>
      </c>
      <c r="D27" s="113">
        <f>+☆start!E29</f>
        <v>0</v>
      </c>
      <c r="E27" s="402"/>
      <c r="F27" s="402"/>
      <c r="G27" s="403"/>
      <c r="H27" s="398">
        <f t="shared" si="12"/>
        <v>0</v>
      </c>
      <c r="I27" s="398">
        <f t="shared" si="13"/>
        <v>0</v>
      </c>
      <c r="J27" s="407">
        <f t="shared" si="14"/>
        <v>0</v>
      </c>
      <c r="K27" s="408">
        <f t="shared" si="15"/>
        <v>0</v>
      </c>
      <c r="L27" s="92">
        <f t="shared" si="16"/>
        <v>0</v>
      </c>
      <c r="M27" s="88">
        <f t="shared" si="3"/>
        <v>0</v>
      </c>
      <c r="N27" s="556">
        <f t="shared" si="4"/>
        <v>0</v>
      </c>
      <c r="O27" s="173">
        <f t="shared" si="5"/>
        <v>0</v>
      </c>
      <c r="P27" s="557">
        <f t="shared" si="6"/>
        <v>0</v>
      </c>
      <c r="Q27" s="300">
        <f t="shared" si="7"/>
        <v>0</v>
      </c>
      <c r="R27" s="558">
        <f t="shared" si="8"/>
        <v>0</v>
      </c>
      <c r="S27" s="173">
        <f t="shared" si="9"/>
        <v>0</v>
      </c>
      <c r="T27" s="559">
        <f t="shared" si="10"/>
        <v>0</v>
      </c>
      <c r="U27" s="103">
        <f t="shared" si="11"/>
        <v>0</v>
      </c>
      <c r="V27" s="84"/>
    </row>
    <row r="28" spans="1:23">
      <c r="A28" s="78">
        <f>+☆start!B30</f>
        <v>4</v>
      </c>
      <c r="B28" s="78">
        <f>+☆start!C30</f>
        <v>17</v>
      </c>
      <c r="C28" s="234" t="str">
        <f>+☆start!D30</f>
        <v>火</v>
      </c>
      <c r="D28" s="113">
        <f>+☆start!E30</f>
        <v>0</v>
      </c>
      <c r="E28" s="402"/>
      <c r="F28" s="402"/>
      <c r="G28" s="403"/>
      <c r="H28" s="398">
        <f t="shared" si="12"/>
        <v>0</v>
      </c>
      <c r="I28" s="398">
        <f t="shared" si="13"/>
        <v>0</v>
      </c>
      <c r="J28" s="407">
        <f t="shared" si="14"/>
        <v>0</v>
      </c>
      <c r="K28" s="408">
        <f t="shared" si="15"/>
        <v>0</v>
      </c>
      <c r="L28" s="92">
        <f t="shared" si="16"/>
        <v>0</v>
      </c>
      <c r="M28" s="88">
        <f t="shared" si="3"/>
        <v>0</v>
      </c>
      <c r="N28" s="556">
        <f t="shared" si="4"/>
        <v>0</v>
      </c>
      <c r="O28" s="173">
        <f t="shared" si="5"/>
        <v>0</v>
      </c>
      <c r="P28" s="557">
        <f t="shared" si="6"/>
        <v>0</v>
      </c>
      <c r="Q28" s="300">
        <f t="shared" si="7"/>
        <v>0</v>
      </c>
      <c r="R28" s="558">
        <f t="shared" si="8"/>
        <v>0</v>
      </c>
      <c r="S28" s="173">
        <f t="shared" si="9"/>
        <v>0</v>
      </c>
      <c r="T28" s="559">
        <f t="shared" si="10"/>
        <v>0</v>
      </c>
      <c r="U28" s="103">
        <f t="shared" si="11"/>
        <v>0</v>
      </c>
      <c r="V28" s="84"/>
    </row>
    <row r="29" spans="1:23">
      <c r="A29" s="78">
        <f>+☆start!B31</f>
        <v>4</v>
      </c>
      <c r="B29" s="78">
        <f>+☆start!C31</f>
        <v>18</v>
      </c>
      <c r="C29" s="234" t="str">
        <f>+☆start!D31</f>
        <v>水</v>
      </c>
      <c r="D29" s="113">
        <f>+☆start!E31</f>
        <v>0</v>
      </c>
      <c r="E29" s="402"/>
      <c r="F29" s="402"/>
      <c r="G29" s="403"/>
      <c r="H29" s="398">
        <f t="shared" si="12"/>
        <v>0</v>
      </c>
      <c r="I29" s="398">
        <f t="shared" si="13"/>
        <v>0</v>
      </c>
      <c r="J29" s="407">
        <f t="shared" si="14"/>
        <v>0</v>
      </c>
      <c r="K29" s="408">
        <f t="shared" si="15"/>
        <v>0</v>
      </c>
      <c r="L29" s="92">
        <f t="shared" si="16"/>
        <v>0</v>
      </c>
      <c r="M29" s="88">
        <f t="shared" si="3"/>
        <v>0</v>
      </c>
      <c r="N29" s="556">
        <f t="shared" si="4"/>
        <v>0</v>
      </c>
      <c r="O29" s="173">
        <f t="shared" si="5"/>
        <v>0</v>
      </c>
      <c r="P29" s="557">
        <f t="shared" si="6"/>
        <v>0</v>
      </c>
      <c r="Q29" s="300">
        <f t="shared" si="7"/>
        <v>0</v>
      </c>
      <c r="R29" s="558">
        <f t="shared" si="8"/>
        <v>0</v>
      </c>
      <c r="S29" s="173">
        <f t="shared" si="9"/>
        <v>0</v>
      </c>
      <c r="T29" s="559">
        <f t="shared" si="10"/>
        <v>0</v>
      </c>
      <c r="U29" s="103">
        <f t="shared" si="11"/>
        <v>0</v>
      </c>
      <c r="V29" s="84"/>
    </row>
    <row r="30" spans="1:23">
      <c r="A30" s="78">
        <f>+☆start!B32</f>
        <v>4</v>
      </c>
      <c r="B30" s="78">
        <f>+☆start!C32</f>
        <v>19</v>
      </c>
      <c r="C30" s="234" t="str">
        <f>+☆start!D32</f>
        <v>木</v>
      </c>
      <c r="D30" s="113">
        <f>+☆start!E32</f>
        <v>0</v>
      </c>
      <c r="E30" s="402"/>
      <c r="F30" s="402"/>
      <c r="G30" s="403"/>
      <c r="H30" s="398">
        <f t="shared" si="12"/>
        <v>0</v>
      </c>
      <c r="I30" s="398">
        <f t="shared" si="13"/>
        <v>0</v>
      </c>
      <c r="J30" s="407">
        <f t="shared" si="14"/>
        <v>0</v>
      </c>
      <c r="K30" s="408">
        <f t="shared" si="15"/>
        <v>0</v>
      </c>
      <c r="L30" s="92">
        <f t="shared" si="16"/>
        <v>0</v>
      </c>
      <c r="M30" s="88">
        <f t="shared" si="3"/>
        <v>0</v>
      </c>
      <c r="N30" s="556">
        <f t="shared" si="4"/>
        <v>0</v>
      </c>
      <c r="O30" s="173">
        <f t="shared" si="5"/>
        <v>0</v>
      </c>
      <c r="P30" s="557">
        <f t="shared" si="6"/>
        <v>0</v>
      </c>
      <c r="Q30" s="300">
        <f t="shared" si="7"/>
        <v>0</v>
      </c>
      <c r="R30" s="558">
        <f t="shared" si="8"/>
        <v>0</v>
      </c>
      <c r="S30" s="173">
        <f t="shared" si="9"/>
        <v>0</v>
      </c>
      <c r="T30" s="559">
        <f t="shared" si="10"/>
        <v>0</v>
      </c>
      <c r="U30" s="103">
        <f t="shared" si="11"/>
        <v>0</v>
      </c>
      <c r="V30" s="84"/>
    </row>
    <row r="31" spans="1:23">
      <c r="A31" s="78">
        <f>+☆start!B33</f>
        <v>4</v>
      </c>
      <c r="B31" s="78">
        <f>+☆start!C33</f>
        <v>20</v>
      </c>
      <c r="C31" s="234" t="str">
        <f>+☆start!D33</f>
        <v>金</v>
      </c>
      <c r="D31" s="113">
        <f>+☆start!E33</f>
        <v>0</v>
      </c>
      <c r="E31" s="402"/>
      <c r="F31" s="402"/>
      <c r="G31" s="403"/>
      <c r="H31" s="398">
        <f t="shared" si="12"/>
        <v>0</v>
      </c>
      <c r="I31" s="398">
        <f t="shared" si="13"/>
        <v>0</v>
      </c>
      <c r="J31" s="407">
        <f t="shared" si="14"/>
        <v>0</v>
      </c>
      <c r="K31" s="408">
        <f t="shared" si="15"/>
        <v>0</v>
      </c>
      <c r="L31" s="92">
        <f t="shared" si="16"/>
        <v>0</v>
      </c>
      <c r="M31" s="88">
        <f t="shared" si="3"/>
        <v>0</v>
      </c>
      <c r="N31" s="556">
        <f t="shared" si="4"/>
        <v>0</v>
      </c>
      <c r="O31" s="173">
        <f t="shared" si="5"/>
        <v>0</v>
      </c>
      <c r="P31" s="557">
        <f t="shared" si="6"/>
        <v>0</v>
      </c>
      <c r="Q31" s="300">
        <f t="shared" si="7"/>
        <v>0</v>
      </c>
      <c r="R31" s="558">
        <f t="shared" si="8"/>
        <v>0</v>
      </c>
      <c r="S31" s="173">
        <f t="shared" si="9"/>
        <v>0</v>
      </c>
      <c r="T31" s="559">
        <f t="shared" si="10"/>
        <v>0</v>
      </c>
      <c r="U31" s="103">
        <f t="shared" si="11"/>
        <v>0</v>
      </c>
      <c r="V31" s="84"/>
    </row>
    <row r="32" spans="1:23">
      <c r="A32" s="78">
        <f>+☆start!B34</f>
        <v>4</v>
      </c>
      <c r="B32" s="78">
        <f>+☆start!C34</f>
        <v>21</v>
      </c>
      <c r="C32" s="234" t="str">
        <f>+☆start!D34</f>
        <v>土</v>
      </c>
      <c r="D32" s="113" t="str">
        <f>+☆start!E34</f>
        <v>Q</v>
      </c>
      <c r="E32" s="402"/>
      <c r="F32" s="402"/>
      <c r="G32" s="403"/>
      <c r="H32" s="398">
        <f t="shared" si="12"/>
        <v>0</v>
      </c>
      <c r="I32" s="398">
        <f t="shared" si="13"/>
        <v>0</v>
      </c>
      <c r="J32" s="407">
        <f t="shared" si="14"/>
        <v>0</v>
      </c>
      <c r="K32" s="408">
        <f t="shared" si="15"/>
        <v>0</v>
      </c>
      <c r="L32" s="92">
        <f t="shared" si="16"/>
        <v>0</v>
      </c>
      <c r="M32" s="88">
        <f t="shared" si="3"/>
        <v>0</v>
      </c>
      <c r="N32" s="556">
        <f t="shared" si="4"/>
        <v>0</v>
      </c>
      <c r="O32" s="173">
        <f t="shared" si="5"/>
        <v>0</v>
      </c>
      <c r="P32" s="557">
        <f t="shared" si="6"/>
        <v>0</v>
      </c>
      <c r="Q32" s="300">
        <f t="shared" si="7"/>
        <v>0</v>
      </c>
      <c r="R32" s="558">
        <f t="shared" si="8"/>
        <v>0</v>
      </c>
      <c r="S32" s="173">
        <f t="shared" si="9"/>
        <v>0</v>
      </c>
      <c r="T32" s="559">
        <f t="shared" si="10"/>
        <v>0</v>
      </c>
      <c r="U32" s="103">
        <f t="shared" si="11"/>
        <v>0</v>
      </c>
      <c r="V32" s="84"/>
    </row>
    <row r="33" spans="1:22">
      <c r="A33" s="78">
        <f>+☆start!B35</f>
        <v>4</v>
      </c>
      <c r="B33" s="78">
        <f>+☆start!C35</f>
        <v>22</v>
      </c>
      <c r="C33" s="234" t="str">
        <f>+☆start!D35</f>
        <v>日</v>
      </c>
      <c r="D33" s="113" t="str">
        <f>+☆start!E35</f>
        <v>Q</v>
      </c>
      <c r="E33" s="402"/>
      <c r="F33" s="402"/>
      <c r="G33" s="403"/>
      <c r="H33" s="398">
        <f t="shared" si="12"/>
        <v>0</v>
      </c>
      <c r="I33" s="398">
        <f t="shared" si="13"/>
        <v>0</v>
      </c>
      <c r="J33" s="407">
        <f t="shared" si="14"/>
        <v>0</v>
      </c>
      <c r="K33" s="408">
        <f t="shared" si="15"/>
        <v>0</v>
      </c>
      <c r="L33" s="92">
        <f t="shared" si="16"/>
        <v>0</v>
      </c>
      <c r="M33" s="88">
        <f t="shared" si="3"/>
        <v>0</v>
      </c>
      <c r="N33" s="556">
        <f t="shared" si="4"/>
        <v>0</v>
      </c>
      <c r="O33" s="173">
        <f t="shared" si="5"/>
        <v>0</v>
      </c>
      <c r="P33" s="557">
        <f t="shared" si="6"/>
        <v>0</v>
      </c>
      <c r="Q33" s="300">
        <f t="shared" si="7"/>
        <v>0</v>
      </c>
      <c r="R33" s="558">
        <f t="shared" si="8"/>
        <v>0</v>
      </c>
      <c r="S33" s="173">
        <f t="shared" si="9"/>
        <v>0</v>
      </c>
      <c r="T33" s="559">
        <f t="shared" si="10"/>
        <v>0</v>
      </c>
      <c r="U33" s="103">
        <f t="shared" si="11"/>
        <v>0</v>
      </c>
      <c r="V33" s="84"/>
    </row>
    <row r="34" spans="1:22">
      <c r="A34" s="78">
        <f>+☆start!B36</f>
        <v>4</v>
      </c>
      <c r="B34" s="78">
        <f>+☆start!C36</f>
        <v>23</v>
      </c>
      <c r="C34" s="234" t="str">
        <f>+☆start!D36</f>
        <v>月</v>
      </c>
      <c r="D34" s="113">
        <f>+☆start!E36</f>
        <v>0</v>
      </c>
      <c r="E34" s="402"/>
      <c r="F34" s="402"/>
      <c r="G34" s="403"/>
      <c r="H34" s="398">
        <f t="shared" si="12"/>
        <v>0</v>
      </c>
      <c r="I34" s="398">
        <f t="shared" si="13"/>
        <v>0</v>
      </c>
      <c r="J34" s="407">
        <f t="shared" si="14"/>
        <v>0</v>
      </c>
      <c r="K34" s="408">
        <f t="shared" si="15"/>
        <v>0</v>
      </c>
      <c r="L34" s="92">
        <f t="shared" si="16"/>
        <v>0</v>
      </c>
      <c r="M34" s="88">
        <f t="shared" si="3"/>
        <v>0</v>
      </c>
      <c r="N34" s="556">
        <f t="shared" si="4"/>
        <v>0</v>
      </c>
      <c r="O34" s="173">
        <f t="shared" si="5"/>
        <v>0</v>
      </c>
      <c r="P34" s="557">
        <f t="shared" si="6"/>
        <v>0</v>
      </c>
      <c r="Q34" s="300">
        <f t="shared" si="7"/>
        <v>0</v>
      </c>
      <c r="R34" s="558">
        <f t="shared" si="8"/>
        <v>0</v>
      </c>
      <c r="S34" s="173">
        <f t="shared" si="9"/>
        <v>0</v>
      </c>
      <c r="T34" s="559">
        <f t="shared" si="10"/>
        <v>0</v>
      </c>
      <c r="U34" s="103">
        <f t="shared" si="11"/>
        <v>0</v>
      </c>
      <c r="V34" s="84"/>
    </row>
    <row r="35" spans="1:22">
      <c r="A35" s="78">
        <f>+☆start!B37</f>
        <v>4</v>
      </c>
      <c r="B35" s="78">
        <f>+☆start!C37</f>
        <v>24</v>
      </c>
      <c r="C35" s="234" t="str">
        <f>+☆start!D37</f>
        <v>火</v>
      </c>
      <c r="D35" s="113">
        <f>+☆start!E37</f>
        <v>0</v>
      </c>
      <c r="E35" s="402"/>
      <c r="F35" s="402"/>
      <c r="G35" s="403"/>
      <c r="H35" s="398">
        <f t="shared" si="12"/>
        <v>0</v>
      </c>
      <c r="I35" s="398">
        <f t="shared" si="13"/>
        <v>0</v>
      </c>
      <c r="J35" s="407">
        <f t="shared" si="14"/>
        <v>0</v>
      </c>
      <c r="K35" s="408">
        <f t="shared" si="15"/>
        <v>0</v>
      </c>
      <c r="L35" s="92">
        <f t="shared" si="16"/>
        <v>0</v>
      </c>
      <c r="M35" s="88">
        <f t="shared" si="3"/>
        <v>0</v>
      </c>
      <c r="N35" s="556">
        <f t="shared" si="4"/>
        <v>0</v>
      </c>
      <c r="O35" s="173">
        <f t="shared" si="5"/>
        <v>0</v>
      </c>
      <c r="P35" s="557">
        <f t="shared" si="6"/>
        <v>0</v>
      </c>
      <c r="Q35" s="300">
        <f t="shared" si="7"/>
        <v>0</v>
      </c>
      <c r="R35" s="558">
        <f t="shared" si="8"/>
        <v>0</v>
      </c>
      <c r="S35" s="173">
        <f t="shared" si="9"/>
        <v>0</v>
      </c>
      <c r="T35" s="559">
        <f t="shared" si="10"/>
        <v>0</v>
      </c>
      <c r="U35" s="103">
        <f t="shared" si="11"/>
        <v>0</v>
      </c>
      <c r="V35" s="84"/>
    </row>
    <row r="36" spans="1:22">
      <c r="A36" s="78">
        <f>+☆start!B38</f>
        <v>4</v>
      </c>
      <c r="B36" s="78">
        <f>+☆start!C38</f>
        <v>25</v>
      </c>
      <c r="C36" s="234" t="str">
        <f>+☆start!D38</f>
        <v>水</v>
      </c>
      <c r="D36" s="113">
        <f>+☆start!E38</f>
        <v>0</v>
      </c>
      <c r="E36" s="402"/>
      <c r="F36" s="402"/>
      <c r="G36" s="403"/>
      <c r="H36" s="398">
        <f t="shared" si="12"/>
        <v>0</v>
      </c>
      <c r="I36" s="398">
        <f t="shared" si="13"/>
        <v>0</v>
      </c>
      <c r="J36" s="407">
        <f t="shared" si="14"/>
        <v>0</v>
      </c>
      <c r="K36" s="408">
        <f t="shared" si="15"/>
        <v>0</v>
      </c>
      <c r="L36" s="92">
        <f t="shared" si="16"/>
        <v>0</v>
      </c>
      <c r="M36" s="88">
        <f t="shared" si="3"/>
        <v>0</v>
      </c>
      <c r="N36" s="556">
        <f t="shared" si="4"/>
        <v>0</v>
      </c>
      <c r="O36" s="173">
        <f t="shared" si="5"/>
        <v>0</v>
      </c>
      <c r="P36" s="557">
        <f t="shared" si="6"/>
        <v>0</v>
      </c>
      <c r="Q36" s="300">
        <f t="shared" si="7"/>
        <v>0</v>
      </c>
      <c r="R36" s="558">
        <f t="shared" si="8"/>
        <v>0</v>
      </c>
      <c r="S36" s="173">
        <f t="shared" si="9"/>
        <v>0</v>
      </c>
      <c r="T36" s="559">
        <f t="shared" si="10"/>
        <v>0</v>
      </c>
      <c r="U36" s="103">
        <f t="shared" si="11"/>
        <v>0</v>
      </c>
      <c r="V36" s="84"/>
    </row>
    <row r="37" spans="1:22" ht="14.25" thickBot="1">
      <c r="A37" s="13"/>
      <c r="B37" s="12"/>
      <c r="C37" s="235"/>
      <c r="D37" s="176" t="s">
        <v>23</v>
      </c>
      <c r="E37" s="90">
        <f>COUNTIF(E6:E36,"&gt;=0:00")</f>
        <v>0</v>
      </c>
      <c r="F37" s="180"/>
      <c r="G37" s="271"/>
      <c r="H37" s="401"/>
      <c r="I37" s="401"/>
      <c r="J37" s="401"/>
      <c r="K37" s="268">
        <f t="shared" ref="K37:S37" si="17">SUM(K6:K36)</f>
        <v>0</v>
      </c>
      <c r="L37" s="269">
        <f t="shared" si="17"/>
        <v>0</v>
      </c>
      <c r="M37" s="90">
        <f t="shared" si="17"/>
        <v>0</v>
      </c>
      <c r="N37" s="560">
        <f>SUM(N6:N36)</f>
        <v>0</v>
      </c>
      <c r="O37" s="90">
        <f t="shared" si="17"/>
        <v>0</v>
      </c>
      <c r="P37" s="560">
        <f>SUM(P6:P36)</f>
        <v>0</v>
      </c>
      <c r="Q37" s="104">
        <f t="shared" si="17"/>
        <v>0</v>
      </c>
      <c r="R37" s="560">
        <f>SUM(R6:R36)</f>
        <v>0</v>
      </c>
      <c r="S37" s="191">
        <f t="shared" si="17"/>
        <v>0</v>
      </c>
      <c r="T37" s="560">
        <f>SUM(T6:T36)</f>
        <v>0</v>
      </c>
      <c r="U37" s="103">
        <f t="shared" si="11"/>
        <v>0</v>
      </c>
      <c r="V37" s="84"/>
    </row>
    <row r="38" spans="1:22" hidden="1">
      <c r="M38" s="366">
        <f>IF(M37=0,0,+M37/G2)</f>
        <v>0</v>
      </c>
      <c r="N38" s="366"/>
    </row>
    <row r="39" spans="1:22" hidden="1">
      <c r="K39" s="27"/>
      <c r="M39" s="366">
        <f>IF(O37=0,0,+O37/G3)</f>
        <v>0</v>
      </c>
      <c r="N39" s="366"/>
    </row>
    <row r="40" spans="1:22" hidden="1">
      <c r="M40" s="366">
        <f>IF(Q37=0,0,+Q37/M2)</f>
        <v>0</v>
      </c>
      <c r="N40" s="366"/>
    </row>
    <row r="41" spans="1:22" hidden="1">
      <c r="M41" s="366">
        <f>IF(S37=0,0,+S37/M3)</f>
        <v>0</v>
      </c>
      <c r="N41" s="366"/>
    </row>
  </sheetData>
  <sheetProtection password="C7DC" sheet="1" objects="1" scenarios="1"/>
  <mergeCells count="5">
    <mergeCell ref="M4:U4"/>
    <mergeCell ref="A4:B4"/>
    <mergeCell ref="B1:E2"/>
    <mergeCell ref="D4:G4"/>
    <mergeCell ref="K4:L4"/>
  </mergeCells>
  <phoneticPr fontId="3"/>
  <conditionalFormatting sqref="D6:D36">
    <cfRule type="cellIs" dxfId="5" priority="1" stopIfTrue="1" operator="equal">
      <formula>"日"</formula>
    </cfRule>
  </conditionalFormatting>
  <conditionalFormatting sqref="C6:C36">
    <cfRule type="cellIs" dxfId="4" priority="2" stopIfTrue="1" operator="equal">
      <formula>"土"</formula>
    </cfRule>
    <cfRule type="cellIs" dxfId="3" priority="3" stopIfTrue="1" operator="equal">
      <formula>"日"</formula>
    </cfRule>
  </conditionalFormatting>
  <hyperlinks>
    <hyperlink ref="U1" location="説明書!A1" display="     説明ほか"/>
    <hyperlink ref="U2" location="☆start!A1" display="  Start"/>
    <hyperlink ref="U3" location="集計表!A1" display="    集計元帳"/>
  </hyperlinks>
  <pageMargins left="0.28999999999999998" right="0.31" top="0.69" bottom="0.98399999999999999" header="0.7" footer="0.51200000000000001"/>
  <pageSetup paperSize="9" orientation="landscape" horizontalDpi="360" verticalDpi="36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V40"/>
  <sheetViews>
    <sheetView workbookViewId="0">
      <pane ySplit="4" topLeftCell="A5" activePane="bottomLeft" state="frozen"/>
      <selection pane="bottomLeft" activeCell="E5" sqref="E5"/>
    </sheetView>
  </sheetViews>
  <sheetFormatPr defaultRowHeight="13.5"/>
  <cols>
    <col min="1" max="1" width="3.75" style="11" customWidth="1"/>
    <col min="2" max="2" width="3.875" style="11" customWidth="1"/>
    <col min="3" max="3" width="3.875" style="232" customWidth="1"/>
    <col min="4" max="4" width="3.375" style="11" customWidth="1"/>
    <col min="5" max="7" width="7.625" style="11" customWidth="1"/>
    <col min="8" max="10" width="7.625" style="11" hidden="1" customWidth="1"/>
    <col min="11" max="12" width="8.125" style="11" customWidth="1"/>
    <col min="13" max="13" width="8.625" style="11" customWidth="1"/>
    <col min="14" max="14" width="8.625" style="11" hidden="1" customWidth="1"/>
    <col min="15" max="15" width="8.625" style="11" customWidth="1"/>
    <col min="16" max="16" width="8.625" style="11" hidden="1" customWidth="1"/>
    <col min="17" max="17" width="8.375" style="11" customWidth="1"/>
    <col min="18" max="18" width="8.375" style="11" hidden="1" customWidth="1"/>
    <col min="19" max="19" width="8.375" style="11" customWidth="1"/>
    <col min="20" max="20" width="8.375" style="11" hidden="1" customWidth="1"/>
    <col min="21" max="21" width="9.75" style="11" customWidth="1"/>
    <col min="22" max="22" width="10.125" style="11" customWidth="1"/>
    <col min="23" max="16384" width="9" style="11"/>
  </cols>
  <sheetData>
    <row r="1" spans="1:22" ht="12.75" customHeight="1" thickTop="1" thickBot="1">
      <c r="B1" s="715" t="str">
        <f>+集計表!E4</f>
        <v>b</v>
      </c>
      <c r="C1" s="716"/>
      <c r="D1" s="716"/>
      <c r="E1" s="717"/>
      <c r="F1" s="112"/>
      <c r="G1" s="81"/>
      <c r="H1" s="81"/>
      <c r="I1" s="81"/>
      <c r="J1" s="81"/>
      <c r="K1" s="85"/>
      <c r="L1" s="85"/>
      <c r="U1" s="197" t="s">
        <v>85</v>
      </c>
      <c r="V1" s="172"/>
    </row>
    <row r="2" spans="1:22" ht="14.25" customHeight="1" thickTop="1" thickBot="1">
      <c r="A2" s="101" t="s">
        <v>25</v>
      </c>
      <c r="B2" s="718"/>
      <c r="C2" s="719"/>
      <c r="D2" s="719"/>
      <c r="E2" s="720"/>
      <c r="F2" s="94" t="s">
        <v>21</v>
      </c>
      <c r="G2" s="201">
        <f>+☆start!AG11</f>
        <v>0</v>
      </c>
      <c r="H2" s="405"/>
      <c r="I2" s="405"/>
      <c r="J2" s="405"/>
      <c r="K2" s="86"/>
      <c r="L2" s="159" t="s">
        <v>50</v>
      </c>
      <c r="M2" s="202">
        <f>+☆start!AI11</f>
        <v>0</v>
      </c>
      <c r="N2" s="549"/>
      <c r="O2" s="14"/>
      <c r="P2" s="271"/>
      <c r="Q2" s="93" t="s">
        <v>52</v>
      </c>
      <c r="R2" s="552"/>
      <c r="S2" s="200">
        <f>+時給社員A!S2</f>
        <v>0.70833333333333304</v>
      </c>
      <c r="T2" s="554"/>
      <c r="U2" s="198" t="s">
        <v>87</v>
      </c>
      <c r="V2" s="170"/>
    </row>
    <row r="3" spans="1:22" ht="15" customHeight="1" thickTop="1" thickBot="1">
      <c r="A3" s="714">
        <f>+集計表!B2</f>
        <v>2012</v>
      </c>
      <c r="B3" s="714"/>
      <c r="C3" s="233" t="s">
        <v>20</v>
      </c>
      <c r="D3" s="83"/>
      <c r="E3" s="83"/>
      <c r="F3" s="91" t="s">
        <v>57</v>
      </c>
      <c r="G3" s="325">
        <f>+☆start!AH11</f>
        <v>0</v>
      </c>
      <c r="H3" s="406"/>
      <c r="I3" s="406"/>
      <c r="J3" s="406"/>
      <c r="K3" s="326"/>
      <c r="L3" s="160" t="s">
        <v>51</v>
      </c>
      <c r="M3" s="325">
        <f>+☆start!AK11</f>
        <v>0</v>
      </c>
      <c r="N3" s="549"/>
      <c r="U3" s="199" t="s">
        <v>86</v>
      </c>
      <c r="V3" s="171"/>
    </row>
    <row r="4" spans="1:22" s="100" customFormat="1">
      <c r="A4" s="95" t="s">
        <v>14</v>
      </c>
      <c r="B4" s="96" t="s">
        <v>15</v>
      </c>
      <c r="C4" s="97" t="s">
        <v>16</v>
      </c>
      <c r="D4" s="178" t="s">
        <v>49</v>
      </c>
      <c r="E4" s="155" t="s">
        <v>17</v>
      </c>
      <c r="F4" s="156" t="s">
        <v>22</v>
      </c>
      <c r="G4" s="270" t="s">
        <v>18</v>
      </c>
      <c r="H4" s="404"/>
      <c r="I4" s="404"/>
      <c r="J4" s="404"/>
      <c r="K4" s="266" t="s">
        <v>19</v>
      </c>
      <c r="L4" s="267" t="s">
        <v>53</v>
      </c>
      <c r="M4" s="122" t="s">
        <v>48</v>
      </c>
      <c r="N4" s="550"/>
      <c r="O4" s="106" t="s">
        <v>59</v>
      </c>
      <c r="P4" s="561"/>
      <c r="Q4" s="98" t="s">
        <v>47</v>
      </c>
      <c r="R4" s="562"/>
      <c r="S4" s="105" t="s">
        <v>58</v>
      </c>
      <c r="T4" s="563"/>
      <c r="U4" s="102" t="s">
        <v>13</v>
      </c>
      <c r="V4" s="99"/>
    </row>
    <row r="5" spans="1:22">
      <c r="A5" s="78">
        <f>+☆start!B8</f>
        <v>3</v>
      </c>
      <c r="B5" s="78">
        <f>+☆start!C8</f>
        <v>26</v>
      </c>
      <c r="C5" s="234" t="str">
        <f>+☆start!D8</f>
        <v>月</v>
      </c>
      <c r="D5" s="179">
        <f>+時給社員A!$D$6</f>
        <v>0</v>
      </c>
      <c r="E5" s="402"/>
      <c r="F5" s="402"/>
      <c r="G5" s="403"/>
      <c r="H5" s="398">
        <f>INT(E5)/24+(E5-INT(E5))*100/60/24</f>
        <v>0</v>
      </c>
      <c r="I5" s="398">
        <f>INT(F5)/24+(F5-INT(F5))*100/60/24</f>
        <v>0</v>
      </c>
      <c r="J5" s="407">
        <f>INT(G5)/24+(G5-INT(G5))*100/60/24</f>
        <v>0</v>
      </c>
      <c r="K5" s="408">
        <f>IF(ISBLANK(H5),0,J5-H5-I5)-L5</f>
        <v>0</v>
      </c>
      <c r="L5" s="92">
        <f>IF((J5-$S$2)&lt;0,0,J5-$S$2)</f>
        <v>0</v>
      </c>
      <c r="M5" s="88">
        <f>IF(D5=0,K5,0)*($G$2*24)</f>
        <v>0</v>
      </c>
      <c r="N5" s="556">
        <f>IF(M5&gt;0,K5,0)</f>
        <v>0</v>
      </c>
      <c r="O5" s="173">
        <f>IF(D5=0,L5,0)*($G$3*24)</f>
        <v>0</v>
      </c>
      <c r="P5" s="557">
        <f>IF(O5&gt;0,L5,0)</f>
        <v>0</v>
      </c>
      <c r="Q5" s="300">
        <f>IF(D5=0,0,K5)*($M$2*24)</f>
        <v>0</v>
      </c>
      <c r="R5" s="558">
        <f>IF(Q5&gt;0,K5,0)</f>
        <v>0</v>
      </c>
      <c r="S5" s="173">
        <f>IF(O5=0,L5,0)*($M$3*24)</f>
        <v>0</v>
      </c>
      <c r="T5" s="564">
        <f>IF(S5&gt;0,L5,0)</f>
        <v>0</v>
      </c>
      <c r="U5" s="174">
        <f>+M5+O5+Q5+S5</f>
        <v>0</v>
      </c>
      <c r="V5" s="84"/>
    </row>
    <row r="6" spans="1:22">
      <c r="A6" s="78">
        <f>+☆start!B9</f>
        <v>3</v>
      </c>
      <c r="B6" s="78">
        <f>+☆start!C9</f>
        <v>27</v>
      </c>
      <c r="C6" s="234" t="str">
        <f>+☆start!D9</f>
        <v>火</v>
      </c>
      <c r="D6" s="179">
        <f>+時給社員A!$D$7</f>
        <v>0</v>
      </c>
      <c r="E6" s="402"/>
      <c r="F6" s="402"/>
      <c r="G6" s="403"/>
      <c r="H6" s="398">
        <f t="shared" ref="H6:H35" si="0">INT(E6)/24+(E6-INT(E6))*100/60/24</f>
        <v>0</v>
      </c>
      <c r="I6" s="398">
        <f t="shared" ref="I6:I35" si="1">INT(F6)/24+(F6-INT(F6))*100/60/24</f>
        <v>0</v>
      </c>
      <c r="J6" s="407">
        <f t="shared" ref="J6:J35" si="2">INT(G6)/24+(G6-INT(G6))*100/60/24</f>
        <v>0</v>
      </c>
      <c r="K6" s="408">
        <f t="shared" ref="K6:K35" si="3">IF(ISBLANK(H6),0,J6-H6-I6)-L6</f>
        <v>0</v>
      </c>
      <c r="L6" s="92">
        <f t="shared" ref="L6:L35" si="4">IF((J6-$S$2)&lt;0,0,J6-$S$2)</f>
        <v>0</v>
      </c>
      <c r="M6" s="88">
        <f t="shared" ref="M6:M35" si="5">IF(D6=0,K6,0)*($G$2*24)</f>
        <v>0</v>
      </c>
      <c r="N6" s="556">
        <f t="shared" ref="N6:N35" si="6">IF(M6&gt;0,K6,0)</f>
        <v>0</v>
      </c>
      <c r="O6" s="173">
        <f t="shared" ref="O6:O35" si="7">IF(D6=0,L6,0)*($G$3*24)</f>
        <v>0</v>
      </c>
      <c r="P6" s="557">
        <f t="shared" ref="P6:P35" si="8">IF(O6&gt;0,L6,0)</f>
        <v>0</v>
      </c>
      <c r="Q6" s="300">
        <f t="shared" ref="Q6:Q35" si="9">IF(D6=0,0,K6)*($M$2*24)</f>
        <v>0</v>
      </c>
      <c r="R6" s="558">
        <f t="shared" ref="R6:R35" si="10">IF(Q6&gt;0,K6,0)</f>
        <v>0</v>
      </c>
      <c r="S6" s="173">
        <f t="shared" ref="S6:S35" si="11">IF(O6=0,L6,0)*($M$3*24)</f>
        <v>0</v>
      </c>
      <c r="T6" s="564">
        <f t="shared" ref="T6:T35" si="12">IF(S6&gt;0,L6,0)</f>
        <v>0</v>
      </c>
      <c r="U6" s="174">
        <f t="shared" ref="U6:U35" si="13">+M6+O6+Q6+S6</f>
        <v>0</v>
      </c>
      <c r="V6" s="84"/>
    </row>
    <row r="7" spans="1:22">
      <c r="A7" s="78">
        <f>+☆start!B10</f>
        <v>3</v>
      </c>
      <c r="B7" s="78">
        <f>+☆start!C10</f>
        <v>28</v>
      </c>
      <c r="C7" s="234" t="str">
        <f>+☆start!D10</f>
        <v>水</v>
      </c>
      <c r="D7" s="179">
        <f>+時給社員A!$D$8</f>
        <v>0</v>
      </c>
      <c r="E7" s="402"/>
      <c r="F7" s="402"/>
      <c r="G7" s="403"/>
      <c r="H7" s="398">
        <f t="shared" si="0"/>
        <v>0</v>
      </c>
      <c r="I7" s="398">
        <f t="shared" si="1"/>
        <v>0</v>
      </c>
      <c r="J7" s="407">
        <f t="shared" si="2"/>
        <v>0</v>
      </c>
      <c r="K7" s="408">
        <f t="shared" si="3"/>
        <v>0</v>
      </c>
      <c r="L7" s="92">
        <f t="shared" si="4"/>
        <v>0</v>
      </c>
      <c r="M7" s="88">
        <f t="shared" si="5"/>
        <v>0</v>
      </c>
      <c r="N7" s="556">
        <f t="shared" si="6"/>
        <v>0</v>
      </c>
      <c r="O7" s="173">
        <f t="shared" si="7"/>
        <v>0</v>
      </c>
      <c r="P7" s="557">
        <f t="shared" si="8"/>
        <v>0</v>
      </c>
      <c r="Q7" s="300">
        <f t="shared" si="9"/>
        <v>0</v>
      </c>
      <c r="R7" s="558">
        <f t="shared" si="10"/>
        <v>0</v>
      </c>
      <c r="S7" s="173">
        <f t="shared" si="11"/>
        <v>0</v>
      </c>
      <c r="T7" s="564">
        <f t="shared" si="12"/>
        <v>0</v>
      </c>
      <c r="U7" s="174">
        <f t="shared" si="13"/>
        <v>0</v>
      </c>
      <c r="V7" s="84"/>
    </row>
    <row r="8" spans="1:22">
      <c r="A8" s="78">
        <f>+☆start!B11</f>
        <v>3</v>
      </c>
      <c r="B8" s="78">
        <f>+☆start!C11</f>
        <v>29</v>
      </c>
      <c r="C8" s="234" t="str">
        <f>+☆start!D11</f>
        <v>木</v>
      </c>
      <c r="D8" s="179">
        <f>+時給社員A!$D$9</f>
        <v>0</v>
      </c>
      <c r="E8" s="402"/>
      <c r="F8" s="402"/>
      <c r="G8" s="403"/>
      <c r="H8" s="398">
        <f t="shared" si="0"/>
        <v>0</v>
      </c>
      <c r="I8" s="398">
        <f t="shared" si="1"/>
        <v>0</v>
      </c>
      <c r="J8" s="407">
        <f t="shared" si="2"/>
        <v>0</v>
      </c>
      <c r="K8" s="408">
        <f t="shared" si="3"/>
        <v>0</v>
      </c>
      <c r="L8" s="92">
        <f t="shared" si="4"/>
        <v>0</v>
      </c>
      <c r="M8" s="88">
        <f t="shared" si="5"/>
        <v>0</v>
      </c>
      <c r="N8" s="556">
        <f t="shared" si="6"/>
        <v>0</v>
      </c>
      <c r="O8" s="173">
        <f t="shared" si="7"/>
        <v>0</v>
      </c>
      <c r="P8" s="557">
        <f t="shared" si="8"/>
        <v>0</v>
      </c>
      <c r="Q8" s="300">
        <f t="shared" si="9"/>
        <v>0</v>
      </c>
      <c r="R8" s="558">
        <f t="shared" si="10"/>
        <v>0</v>
      </c>
      <c r="S8" s="173">
        <f t="shared" si="11"/>
        <v>0</v>
      </c>
      <c r="T8" s="564">
        <f t="shared" si="12"/>
        <v>0</v>
      </c>
      <c r="U8" s="174">
        <f t="shared" si="13"/>
        <v>0</v>
      </c>
      <c r="V8" s="84"/>
    </row>
    <row r="9" spans="1:22">
      <c r="A9" s="78">
        <f>+☆start!B12</f>
        <v>3</v>
      </c>
      <c r="B9" s="78">
        <f>+☆start!C12</f>
        <v>30</v>
      </c>
      <c r="C9" s="234" t="str">
        <f>+☆start!D12</f>
        <v>金</v>
      </c>
      <c r="D9" s="179">
        <f>+時給社員A!$D$10</f>
        <v>0</v>
      </c>
      <c r="E9" s="402"/>
      <c r="F9" s="402"/>
      <c r="G9" s="403"/>
      <c r="H9" s="398">
        <f t="shared" si="0"/>
        <v>0</v>
      </c>
      <c r="I9" s="398">
        <f t="shared" si="1"/>
        <v>0</v>
      </c>
      <c r="J9" s="407">
        <f t="shared" si="2"/>
        <v>0</v>
      </c>
      <c r="K9" s="408">
        <f t="shared" si="3"/>
        <v>0</v>
      </c>
      <c r="L9" s="92">
        <f t="shared" si="4"/>
        <v>0</v>
      </c>
      <c r="M9" s="88">
        <f t="shared" si="5"/>
        <v>0</v>
      </c>
      <c r="N9" s="556">
        <f t="shared" si="6"/>
        <v>0</v>
      </c>
      <c r="O9" s="173">
        <f t="shared" si="7"/>
        <v>0</v>
      </c>
      <c r="P9" s="557">
        <f t="shared" si="8"/>
        <v>0</v>
      </c>
      <c r="Q9" s="300">
        <f t="shared" si="9"/>
        <v>0</v>
      </c>
      <c r="R9" s="558">
        <f t="shared" si="10"/>
        <v>0</v>
      </c>
      <c r="S9" s="173">
        <f t="shared" si="11"/>
        <v>0</v>
      </c>
      <c r="T9" s="564">
        <f t="shared" si="12"/>
        <v>0</v>
      </c>
      <c r="U9" s="174">
        <f t="shared" si="13"/>
        <v>0</v>
      </c>
      <c r="V9" s="84"/>
    </row>
    <row r="10" spans="1:22">
      <c r="A10" s="78">
        <f>+☆start!B13</f>
        <v>3</v>
      </c>
      <c r="B10" s="78">
        <f>+☆start!C13</f>
        <v>31</v>
      </c>
      <c r="C10" s="234" t="str">
        <f>+☆start!D13</f>
        <v>土</v>
      </c>
      <c r="D10" s="179" t="str">
        <f>+時給社員A!$D$11</f>
        <v>Q</v>
      </c>
      <c r="E10" s="402"/>
      <c r="F10" s="402"/>
      <c r="G10" s="403"/>
      <c r="H10" s="398">
        <f t="shared" si="0"/>
        <v>0</v>
      </c>
      <c r="I10" s="398">
        <f t="shared" si="1"/>
        <v>0</v>
      </c>
      <c r="J10" s="407">
        <f t="shared" si="2"/>
        <v>0</v>
      </c>
      <c r="K10" s="408">
        <f t="shared" si="3"/>
        <v>0</v>
      </c>
      <c r="L10" s="92">
        <f t="shared" si="4"/>
        <v>0</v>
      </c>
      <c r="M10" s="88">
        <f t="shared" si="5"/>
        <v>0</v>
      </c>
      <c r="N10" s="556">
        <f t="shared" si="6"/>
        <v>0</v>
      </c>
      <c r="O10" s="173">
        <f t="shared" si="7"/>
        <v>0</v>
      </c>
      <c r="P10" s="557">
        <f t="shared" si="8"/>
        <v>0</v>
      </c>
      <c r="Q10" s="300">
        <f t="shared" si="9"/>
        <v>0</v>
      </c>
      <c r="R10" s="558">
        <f t="shared" si="10"/>
        <v>0</v>
      </c>
      <c r="S10" s="173">
        <f t="shared" si="11"/>
        <v>0</v>
      </c>
      <c r="T10" s="564">
        <f t="shared" si="12"/>
        <v>0</v>
      </c>
      <c r="U10" s="174">
        <f t="shared" si="13"/>
        <v>0</v>
      </c>
      <c r="V10" s="84"/>
    </row>
    <row r="11" spans="1:22">
      <c r="A11" s="78">
        <f>+☆start!B14</f>
        <v>4</v>
      </c>
      <c r="B11" s="78">
        <f>+☆start!C14</f>
        <v>1</v>
      </c>
      <c r="C11" s="234" t="str">
        <f>+☆start!D14</f>
        <v>日</v>
      </c>
      <c r="D11" s="179" t="str">
        <f>+時給社員A!$D$12</f>
        <v>Q</v>
      </c>
      <c r="E11" s="402"/>
      <c r="F11" s="402"/>
      <c r="G11" s="403"/>
      <c r="H11" s="398">
        <f t="shared" si="0"/>
        <v>0</v>
      </c>
      <c r="I11" s="398">
        <f t="shared" si="1"/>
        <v>0</v>
      </c>
      <c r="J11" s="407">
        <f t="shared" si="2"/>
        <v>0</v>
      </c>
      <c r="K11" s="408">
        <f t="shared" si="3"/>
        <v>0</v>
      </c>
      <c r="L11" s="92">
        <f t="shared" si="4"/>
        <v>0</v>
      </c>
      <c r="M11" s="88">
        <f t="shared" si="5"/>
        <v>0</v>
      </c>
      <c r="N11" s="556">
        <f t="shared" si="6"/>
        <v>0</v>
      </c>
      <c r="O11" s="173">
        <f t="shared" si="7"/>
        <v>0</v>
      </c>
      <c r="P11" s="557">
        <f t="shared" si="8"/>
        <v>0</v>
      </c>
      <c r="Q11" s="300">
        <f t="shared" si="9"/>
        <v>0</v>
      </c>
      <c r="R11" s="558">
        <f t="shared" si="10"/>
        <v>0</v>
      </c>
      <c r="S11" s="173">
        <f t="shared" si="11"/>
        <v>0</v>
      </c>
      <c r="T11" s="564">
        <f t="shared" si="12"/>
        <v>0</v>
      </c>
      <c r="U11" s="174">
        <f t="shared" si="13"/>
        <v>0</v>
      </c>
      <c r="V11" s="84"/>
    </row>
    <row r="12" spans="1:22">
      <c r="A12" s="78">
        <f>+☆start!B15</f>
        <v>4</v>
      </c>
      <c r="B12" s="78">
        <f>+☆start!C15</f>
        <v>2</v>
      </c>
      <c r="C12" s="234" t="str">
        <f>+☆start!D15</f>
        <v>月</v>
      </c>
      <c r="D12" s="179">
        <f>+時給社員A!$D$13</f>
        <v>0</v>
      </c>
      <c r="E12" s="402"/>
      <c r="F12" s="402"/>
      <c r="G12" s="403"/>
      <c r="H12" s="398">
        <f t="shared" si="0"/>
        <v>0</v>
      </c>
      <c r="I12" s="398">
        <f t="shared" si="1"/>
        <v>0</v>
      </c>
      <c r="J12" s="407">
        <f t="shared" si="2"/>
        <v>0</v>
      </c>
      <c r="K12" s="408">
        <f t="shared" si="3"/>
        <v>0</v>
      </c>
      <c r="L12" s="92">
        <f t="shared" si="4"/>
        <v>0</v>
      </c>
      <c r="M12" s="88">
        <f t="shared" si="5"/>
        <v>0</v>
      </c>
      <c r="N12" s="556">
        <f t="shared" si="6"/>
        <v>0</v>
      </c>
      <c r="O12" s="173">
        <f t="shared" si="7"/>
        <v>0</v>
      </c>
      <c r="P12" s="557">
        <f t="shared" si="8"/>
        <v>0</v>
      </c>
      <c r="Q12" s="300">
        <f t="shared" si="9"/>
        <v>0</v>
      </c>
      <c r="R12" s="558">
        <f t="shared" si="10"/>
        <v>0</v>
      </c>
      <c r="S12" s="173">
        <f t="shared" si="11"/>
        <v>0</v>
      </c>
      <c r="T12" s="564">
        <f t="shared" si="12"/>
        <v>0</v>
      </c>
      <c r="U12" s="174">
        <f t="shared" si="13"/>
        <v>0</v>
      </c>
      <c r="V12" s="84"/>
    </row>
    <row r="13" spans="1:22">
      <c r="A13" s="78">
        <f>+☆start!B16</f>
        <v>4</v>
      </c>
      <c r="B13" s="78">
        <f>+☆start!C16</f>
        <v>3</v>
      </c>
      <c r="C13" s="234" t="str">
        <f>+☆start!D16</f>
        <v>火</v>
      </c>
      <c r="D13" s="179">
        <f>+時給社員A!$D$14</f>
        <v>0</v>
      </c>
      <c r="E13" s="402"/>
      <c r="F13" s="402"/>
      <c r="G13" s="403"/>
      <c r="H13" s="398">
        <f t="shared" si="0"/>
        <v>0</v>
      </c>
      <c r="I13" s="398">
        <f t="shared" si="1"/>
        <v>0</v>
      </c>
      <c r="J13" s="407">
        <f t="shared" si="2"/>
        <v>0</v>
      </c>
      <c r="K13" s="408">
        <f t="shared" si="3"/>
        <v>0</v>
      </c>
      <c r="L13" s="92">
        <f t="shared" si="4"/>
        <v>0</v>
      </c>
      <c r="M13" s="88">
        <f t="shared" si="5"/>
        <v>0</v>
      </c>
      <c r="N13" s="556">
        <f t="shared" si="6"/>
        <v>0</v>
      </c>
      <c r="O13" s="173">
        <f t="shared" si="7"/>
        <v>0</v>
      </c>
      <c r="P13" s="557">
        <f t="shared" si="8"/>
        <v>0</v>
      </c>
      <c r="Q13" s="300">
        <f t="shared" si="9"/>
        <v>0</v>
      </c>
      <c r="R13" s="558">
        <f t="shared" si="10"/>
        <v>0</v>
      </c>
      <c r="S13" s="173">
        <f t="shared" si="11"/>
        <v>0</v>
      </c>
      <c r="T13" s="564">
        <f t="shared" si="12"/>
        <v>0</v>
      </c>
      <c r="U13" s="174">
        <f t="shared" si="13"/>
        <v>0</v>
      </c>
    </row>
    <row r="14" spans="1:22">
      <c r="A14" s="78">
        <f>+☆start!B17</f>
        <v>4</v>
      </c>
      <c r="B14" s="78">
        <f>+☆start!C17</f>
        <v>4</v>
      </c>
      <c r="C14" s="234" t="str">
        <f>+☆start!D17</f>
        <v>水</v>
      </c>
      <c r="D14" s="179">
        <f>+時給社員A!$D$15</f>
        <v>0</v>
      </c>
      <c r="E14" s="402"/>
      <c r="F14" s="402"/>
      <c r="G14" s="403"/>
      <c r="H14" s="398">
        <f t="shared" si="0"/>
        <v>0</v>
      </c>
      <c r="I14" s="398">
        <f t="shared" si="1"/>
        <v>0</v>
      </c>
      <c r="J14" s="407">
        <f t="shared" si="2"/>
        <v>0</v>
      </c>
      <c r="K14" s="408">
        <f t="shared" si="3"/>
        <v>0</v>
      </c>
      <c r="L14" s="92">
        <f t="shared" si="4"/>
        <v>0</v>
      </c>
      <c r="M14" s="88">
        <f t="shared" si="5"/>
        <v>0</v>
      </c>
      <c r="N14" s="556">
        <f t="shared" si="6"/>
        <v>0</v>
      </c>
      <c r="O14" s="173">
        <f t="shared" si="7"/>
        <v>0</v>
      </c>
      <c r="P14" s="557">
        <f t="shared" si="8"/>
        <v>0</v>
      </c>
      <c r="Q14" s="300">
        <f t="shared" si="9"/>
        <v>0</v>
      </c>
      <c r="R14" s="558">
        <f t="shared" si="10"/>
        <v>0</v>
      </c>
      <c r="S14" s="173">
        <f t="shared" si="11"/>
        <v>0</v>
      </c>
      <c r="T14" s="564">
        <f t="shared" si="12"/>
        <v>0</v>
      </c>
      <c r="U14" s="174">
        <f t="shared" si="13"/>
        <v>0</v>
      </c>
      <c r="V14" s="84"/>
    </row>
    <row r="15" spans="1:22">
      <c r="A15" s="78">
        <f>+☆start!B18</f>
        <v>4</v>
      </c>
      <c r="B15" s="78">
        <f>+☆start!C18</f>
        <v>5</v>
      </c>
      <c r="C15" s="234" t="str">
        <f>+☆start!D18</f>
        <v>木</v>
      </c>
      <c r="D15" s="179">
        <f>+時給社員A!$D$16</f>
        <v>0</v>
      </c>
      <c r="E15" s="402"/>
      <c r="F15" s="402"/>
      <c r="G15" s="403"/>
      <c r="H15" s="398">
        <f t="shared" si="0"/>
        <v>0</v>
      </c>
      <c r="I15" s="398">
        <f t="shared" si="1"/>
        <v>0</v>
      </c>
      <c r="J15" s="407">
        <f t="shared" si="2"/>
        <v>0</v>
      </c>
      <c r="K15" s="408">
        <f t="shared" si="3"/>
        <v>0</v>
      </c>
      <c r="L15" s="92">
        <f t="shared" si="4"/>
        <v>0</v>
      </c>
      <c r="M15" s="88">
        <f t="shared" si="5"/>
        <v>0</v>
      </c>
      <c r="N15" s="556">
        <f t="shared" si="6"/>
        <v>0</v>
      </c>
      <c r="O15" s="173">
        <f t="shared" si="7"/>
        <v>0</v>
      </c>
      <c r="P15" s="557">
        <f t="shared" si="8"/>
        <v>0</v>
      </c>
      <c r="Q15" s="300">
        <f t="shared" si="9"/>
        <v>0</v>
      </c>
      <c r="R15" s="558">
        <f t="shared" si="10"/>
        <v>0</v>
      </c>
      <c r="S15" s="173">
        <f t="shared" si="11"/>
        <v>0</v>
      </c>
      <c r="T15" s="564">
        <f t="shared" si="12"/>
        <v>0</v>
      </c>
      <c r="U15" s="174">
        <f t="shared" si="13"/>
        <v>0</v>
      </c>
      <c r="V15" s="84"/>
    </row>
    <row r="16" spans="1:22">
      <c r="A16" s="78">
        <f>+☆start!B19</f>
        <v>4</v>
      </c>
      <c r="B16" s="78">
        <f>+☆start!C19</f>
        <v>6</v>
      </c>
      <c r="C16" s="234" t="str">
        <f>+☆start!D19</f>
        <v>金</v>
      </c>
      <c r="D16" s="179">
        <f>+時給社員A!$D$17</f>
        <v>0</v>
      </c>
      <c r="E16" s="402"/>
      <c r="F16" s="402"/>
      <c r="G16" s="403"/>
      <c r="H16" s="398">
        <f t="shared" si="0"/>
        <v>0</v>
      </c>
      <c r="I16" s="398">
        <f t="shared" si="1"/>
        <v>0</v>
      </c>
      <c r="J16" s="407">
        <f t="shared" si="2"/>
        <v>0</v>
      </c>
      <c r="K16" s="408">
        <f t="shared" si="3"/>
        <v>0</v>
      </c>
      <c r="L16" s="92">
        <f t="shared" si="4"/>
        <v>0</v>
      </c>
      <c r="M16" s="88">
        <f t="shared" si="5"/>
        <v>0</v>
      </c>
      <c r="N16" s="556">
        <f t="shared" si="6"/>
        <v>0</v>
      </c>
      <c r="O16" s="173">
        <f t="shared" si="7"/>
        <v>0</v>
      </c>
      <c r="P16" s="557">
        <f t="shared" si="8"/>
        <v>0</v>
      </c>
      <c r="Q16" s="300">
        <f t="shared" si="9"/>
        <v>0</v>
      </c>
      <c r="R16" s="558">
        <f t="shared" si="10"/>
        <v>0</v>
      </c>
      <c r="S16" s="173">
        <f t="shared" si="11"/>
        <v>0</v>
      </c>
      <c r="T16" s="564">
        <f t="shared" si="12"/>
        <v>0</v>
      </c>
      <c r="U16" s="174">
        <f t="shared" si="13"/>
        <v>0</v>
      </c>
      <c r="V16" s="84"/>
    </row>
    <row r="17" spans="1:22">
      <c r="A17" s="78">
        <f>+☆start!B20</f>
        <v>4</v>
      </c>
      <c r="B17" s="78">
        <f>+☆start!C20</f>
        <v>7</v>
      </c>
      <c r="C17" s="234" t="str">
        <f>+☆start!D20</f>
        <v>土</v>
      </c>
      <c r="D17" s="179" t="str">
        <f>+時給社員A!$D$18</f>
        <v>Q</v>
      </c>
      <c r="E17" s="402"/>
      <c r="F17" s="402"/>
      <c r="G17" s="403"/>
      <c r="H17" s="398">
        <f t="shared" si="0"/>
        <v>0</v>
      </c>
      <c r="I17" s="398">
        <f t="shared" si="1"/>
        <v>0</v>
      </c>
      <c r="J17" s="407">
        <f t="shared" si="2"/>
        <v>0</v>
      </c>
      <c r="K17" s="408">
        <f t="shared" si="3"/>
        <v>0</v>
      </c>
      <c r="L17" s="92">
        <f t="shared" si="4"/>
        <v>0</v>
      </c>
      <c r="M17" s="88">
        <f t="shared" si="5"/>
        <v>0</v>
      </c>
      <c r="N17" s="556">
        <f t="shared" si="6"/>
        <v>0</v>
      </c>
      <c r="O17" s="173">
        <f t="shared" si="7"/>
        <v>0</v>
      </c>
      <c r="P17" s="557">
        <f t="shared" si="8"/>
        <v>0</v>
      </c>
      <c r="Q17" s="300">
        <f t="shared" si="9"/>
        <v>0</v>
      </c>
      <c r="R17" s="558">
        <f t="shared" si="10"/>
        <v>0</v>
      </c>
      <c r="S17" s="173">
        <f t="shared" si="11"/>
        <v>0</v>
      </c>
      <c r="T17" s="564">
        <f t="shared" si="12"/>
        <v>0</v>
      </c>
      <c r="U17" s="174">
        <f t="shared" si="13"/>
        <v>0</v>
      </c>
      <c r="V17" s="84"/>
    </row>
    <row r="18" spans="1:22">
      <c r="A18" s="78">
        <f>+☆start!B21</f>
        <v>4</v>
      </c>
      <c r="B18" s="78">
        <f>+☆start!C21</f>
        <v>8</v>
      </c>
      <c r="C18" s="234" t="str">
        <f>+☆start!D21</f>
        <v>日</v>
      </c>
      <c r="D18" s="179" t="str">
        <f>+時給社員A!$D$19</f>
        <v>Q</v>
      </c>
      <c r="E18" s="402"/>
      <c r="F18" s="402"/>
      <c r="G18" s="403"/>
      <c r="H18" s="398">
        <f t="shared" si="0"/>
        <v>0</v>
      </c>
      <c r="I18" s="398">
        <f t="shared" si="1"/>
        <v>0</v>
      </c>
      <c r="J18" s="407">
        <f t="shared" si="2"/>
        <v>0</v>
      </c>
      <c r="K18" s="408">
        <f t="shared" si="3"/>
        <v>0</v>
      </c>
      <c r="L18" s="92">
        <f t="shared" si="4"/>
        <v>0</v>
      </c>
      <c r="M18" s="88">
        <f t="shared" si="5"/>
        <v>0</v>
      </c>
      <c r="N18" s="556">
        <f t="shared" si="6"/>
        <v>0</v>
      </c>
      <c r="O18" s="173">
        <f t="shared" si="7"/>
        <v>0</v>
      </c>
      <c r="P18" s="557">
        <f t="shared" si="8"/>
        <v>0</v>
      </c>
      <c r="Q18" s="300">
        <f t="shared" si="9"/>
        <v>0</v>
      </c>
      <c r="R18" s="558">
        <f t="shared" si="10"/>
        <v>0</v>
      </c>
      <c r="S18" s="173">
        <f t="shared" si="11"/>
        <v>0</v>
      </c>
      <c r="T18" s="564">
        <f t="shared" si="12"/>
        <v>0</v>
      </c>
      <c r="U18" s="174">
        <f t="shared" si="13"/>
        <v>0</v>
      </c>
      <c r="V18" s="84"/>
    </row>
    <row r="19" spans="1:22">
      <c r="A19" s="78">
        <f>+☆start!B22</f>
        <v>4</v>
      </c>
      <c r="B19" s="78">
        <f>+☆start!C22</f>
        <v>9</v>
      </c>
      <c r="C19" s="234" t="str">
        <f>+☆start!D22</f>
        <v>月</v>
      </c>
      <c r="D19" s="179">
        <f>+時給社員A!$D$20</f>
        <v>0</v>
      </c>
      <c r="E19" s="402"/>
      <c r="F19" s="402"/>
      <c r="G19" s="403"/>
      <c r="H19" s="398">
        <f t="shared" si="0"/>
        <v>0</v>
      </c>
      <c r="I19" s="398">
        <f t="shared" si="1"/>
        <v>0</v>
      </c>
      <c r="J19" s="407">
        <f t="shared" si="2"/>
        <v>0</v>
      </c>
      <c r="K19" s="408">
        <f t="shared" si="3"/>
        <v>0</v>
      </c>
      <c r="L19" s="92">
        <f t="shared" si="4"/>
        <v>0</v>
      </c>
      <c r="M19" s="88">
        <f t="shared" si="5"/>
        <v>0</v>
      </c>
      <c r="N19" s="556">
        <f t="shared" si="6"/>
        <v>0</v>
      </c>
      <c r="O19" s="173">
        <f t="shared" si="7"/>
        <v>0</v>
      </c>
      <c r="P19" s="557">
        <f t="shared" si="8"/>
        <v>0</v>
      </c>
      <c r="Q19" s="300">
        <f t="shared" si="9"/>
        <v>0</v>
      </c>
      <c r="R19" s="558">
        <f t="shared" si="10"/>
        <v>0</v>
      </c>
      <c r="S19" s="173">
        <f t="shared" si="11"/>
        <v>0</v>
      </c>
      <c r="T19" s="564">
        <f t="shared" si="12"/>
        <v>0</v>
      </c>
      <c r="U19" s="174">
        <f t="shared" si="13"/>
        <v>0</v>
      </c>
      <c r="V19" s="84"/>
    </row>
    <row r="20" spans="1:22">
      <c r="A20" s="78">
        <f>+☆start!B23</f>
        <v>4</v>
      </c>
      <c r="B20" s="78">
        <f>+☆start!C23</f>
        <v>10</v>
      </c>
      <c r="C20" s="234" t="str">
        <f>+☆start!D23</f>
        <v>火</v>
      </c>
      <c r="D20" s="179">
        <f>+時給社員A!$D$21</f>
        <v>0</v>
      </c>
      <c r="E20" s="402"/>
      <c r="F20" s="402"/>
      <c r="G20" s="403"/>
      <c r="H20" s="398">
        <f t="shared" si="0"/>
        <v>0</v>
      </c>
      <c r="I20" s="398">
        <f t="shared" si="1"/>
        <v>0</v>
      </c>
      <c r="J20" s="407">
        <f t="shared" si="2"/>
        <v>0</v>
      </c>
      <c r="K20" s="408">
        <f t="shared" si="3"/>
        <v>0</v>
      </c>
      <c r="L20" s="92">
        <f t="shared" si="4"/>
        <v>0</v>
      </c>
      <c r="M20" s="88">
        <f t="shared" si="5"/>
        <v>0</v>
      </c>
      <c r="N20" s="556">
        <f t="shared" si="6"/>
        <v>0</v>
      </c>
      <c r="O20" s="173">
        <f t="shared" si="7"/>
        <v>0</v>
      </c>
      <c r="P20" s="557">
        <f t="shared" si="8"/>
        <v>0</v>
      </c>
      <c r="Q20" s="300">
        <f t="shared" si="9"/>
        <v>0</v>
      </c>
      <c r="R20" s="558">
        <f t="shared" si="10"/>
        <v>0</v>
      </c>
      <c r="S20" s="173">
        <f t="shared" si="11"/>
        <v>0</v>
      </c>
      <c r="T20" s="564">
        <f t="shared" si="12"/>
        <v>0</v>
      </c>
      <c r="U20" s="174">
        <f t="shared" si="13"/>
        <v>0</v>
      </c>
      <c r="V20" s="84"/>
    </row>
    <row r="21" spans="1:22">
      <c r="A21" s="78">
        <f>+☆start!B24</f>
        <v>4</v>
      </c>
      <c r="B21" s="78">
        <f>+☆start!C24</f>
        <v>11</v>
      </c>
      <c r="C21" s="234" t="str">
        <f>+☆start!D24</f>
        <v>水</v>
      </c>
      <c r="D21" s="179">
        <f>+時給社員A!$D$22</f>
        <v>0</v>
      </c>
      <c r="E21" s="402"/>
      <c r="F21" s="402"/>
      <c r="G21" s="403"/>
      <c r="H21" s="398">
        <f t="shared" si="0"/>
        <v>0</v>
      </c>
      <c r="I21" s="398">
        <f t="shared" si="1"/>
        <v>0</v>
      </c>
      <c r="J21" s="407">
        <f t="shared" si="2"/>
        <v>0</v>
      </c>
      <c r="K21" s="408">
        <f t="shared" si="3"/>
        <v>0</v>
      </c>
      <c r="L21" s="92">
        <f t="shared" si="4"/>
        <v>0</v>
      </c>
      <c r="M21" s="88">
        <f t="shared" si="5"/>
        <v>0</v>
      </c>
      <c r="N21" s="556">
        <f t="shared" si="6"/>
        <v>0</v>
      </c>
      <c r="O21" s="173">
        <f t="shared" si="7"/>
        <v>0</v>
      </c>
      <c r="P21" s="557">
        <f t="shared" si="8"/>
        <v>0</v>
      </c>
      <c r="Q21" s="300">
        <f t="shared" si="9"/>
        <v>0</v>
      </c>
      <c r="R21" s="558">
        <f t="shared" si="10"/>
        <v>0</v>
      </c>
      <c r="S21" s="173">
        <f t="shared" si="11"/>
        <v>0</v>
      </c>
      <c r="T21" s="564">
        <f t="shared" si="12"/>
        <v>0</v>
      </c>
      <c r="U21" s="174">
        <f t="shared" si="13"/>
        <v>0</v>
      </c>
      <c r="V21" s="84"/>
    </row>
    <row r="22" spans="1:22">
      <c r="A22" s="78">
        <f>+☆start!B25</f>
        <v>4</v>
      </c>
      <c r="B22" s="78">
        <f>+☆start!C25</f>
        <v>12</v>
      </c>
      <c r="C22" s="234" t="str">
        <f>+☆start!D25</f>
        <v>木</v>
      </c>
      <c r="D22" s="179">
        <f>+時給社員A!$D$23</f>
        <v>0</v>
      </c>
      <c r="E22" s="402"/>
      <c r="F22" s="402"/>
      <c r="G22" s="403"/>
      <c r="H22" s="398">
        <f t="shared" si="0"/>
        <v>0</v>
      </c>
      <c r="I22" s="398">
        <f t="shared" si="1"/>
        <v>0</v>
      </c>
      <c r="J22" s="407">
        <f t="shared" si="2"/>
        <v>0</v>
      </c>
      <c r="K22" s="408">
        <f t="shared" si="3"/>
        <v>0</v>
      </c>
      <c r="L22" s="92">
        <f t="shared" si="4"/>
        <v>0</v>
      </c>
      <c r="M22" s="88">
        <f t="shared" si="5"/>
        <v>0</v>
      </c>
      <c r="N22" s="556">
        <f t="shared" si="6"/>
        <v>0</v>
      </c>
      <c r="O22" s="173">
        <f t="shared" si="7"/>
        <v>0</v>
      </c>
      <c r="P22" s="557">
        <f t="shared" si="8"/>
        <v>0</v>
      </c>
      <c r="Q22" s="300">
        <f t="shared" si="9"/>
        <v>0</v>
      </c>
      <c r="R22" s="558">
        <f t="shared" si="10"/>
        <v>0</v>
      </c>
      <c r="S22" s="173">
        <f t="shared" si="11"/>
        <v>0</v>
      </c>
      <c r="T22" s="564">
        <f t="shared" si="12"/>
        <v>0</v>
      </c>
      <c r="U22" s="174">
        <f t="shared" si="13"/>
        <v>0</v>
      </c>
      <c r="V22" s="84"/>
    </row>
    <row r="23" spans="1:22">
      <c r="A23" s="78">
        <f>+☆start!B26</f>
        <v>4</v>
      </c>
      <c r="B23" s="78">
        <f>+☆start!C26</f>
        <v>13</v>
      </c>
      <c r="C23" s="234" t="str">
        <f>+☆start!D26</f>
        <v>金</v>
      </c>
      <c r="D23" s="179">
        <f>+時給社員A!$D$24</f>
        <v>0</v>
      </c>
      <c r="E23" s="402"/>
      <c r="F23" s="402"/>
      <c r="G23" s="403"/>
      <c r="H23" s="398">
        <f t="shared" si="0"/>
        <v>0</v>
      </c>
      <c r="I23" s="398">
        <f t="shared" si="1"/>
        <v>0</v>
      </c>
      <c r="J23" s="407">
        <f t="shared" si="2"/>
        <v>0</v>
      </c>
      <c r="K23" s="408">
        <f t="shared" si="3"/>
        <v>0</v>
      </c>
      <c r="L23" s="92">
        <f t="shared" si="4"/>
        <v>0</v>
      </c>
      <c r="M23" s="88">
        <f t="shared" si="5"/>
        <v>0</v>
      </c>
      <c r="N23" s="556">
        <f t="shared" si="6"/>
        <v>0</v>
      </c>
      <c r="O23" s="173">
        <f t="shared" si="7"/>
        <v>0</v>
      </c>
      <c r="P23" s="557">
        <f t="shared" si="8"/>
        <v>0</v>
      </c>
      <c r="Q23" s="300">
        <f t="shared" si="9"/>
        <v>0</v>
      </c>
      <c r="R23" s="558">
        <f t="shared" si="10"/>
        <v>0</v>
      </c>
      <c r="S23" s="173">
        <f t="shared" si="11"/>
        <v>0</v>
      </c>
      <c r="T23" s="564">
        <f t="shared" si="12"/>
        <v>0</v>
      </c>
      <c r="U23" s="174">
        <f t="shared" si="13"/>
        <v>0</v>
      </c>
      <c r="V23" s="84"/>
    </row>
    <row r="24" spans="1:22">
      <c r="A24" s="78">
        <f>+☆start!B27</f>
        <v>4</v>
      </c>
      <c r="B24" s="78">
        <f>+☆start!C27</f>
        <v>14</v>
      </c>
      <c r="C24" s="234" t="str">
        <f>+☆start!D27</f>
        <v>土</v>
      </c>
      <c r="D24" s="179" t="str">
        <f>+時給社員A!$D$25</f>
        <v>Q</v>
      </c>
      <c r="E24" s="402"/>
      <c r="F24" s="402"/>
      <c r="G24" s="403"/>
      <c r="H24" s="398">
        <f t="shared" si="0"/>
        <v>0</v>
      </c>
      <c r="I24" s="398">
        <f t="shared" si="1"/>
        <v>0</v>
      </c>
      <c r="J24" s="407">
        <f t="shared" si="2"/>
        <v>0</v>
      </c>
      <c r="K24" s="408">
        <f t="shared" si="3"/>
        <v>0</v>
      </c>
      <c r="L24" s="92">
        <f t="shared" si="4"/>
        <v>0</v>
      </c>
      <c r="M24" s="88">
        <f t="shared" si="5"/>
        <v>0</v>
      </c>
      <c r="N24" s="556">
        <f t="shared" si="6"/>
        <v>0</v>
      </c>
      <c r="O24" s="173">
        <f t="shared" si="7"/>
        <v>0</v>
      </c>
      <c r="P24" s="557">
        <f t="shared" si="8"/>
        <v>0</v>
      </c>
      <c r="Q24" s="300">
        <f t="shared" si="9"/>
        <v>0</v>
      </c>
      <c r="R24" s="558">
        <f t="shared" si="10"/>
        <v>0</v>
      </c>
      <c r="S24" s="173">
        <f t="shared" si="11"/>
        <v>0</v>
      </c>
      <c r="T24" s="564">
        <f t="shared" si="12"/>
        <v>0</v>
      </c>
      <c r="U24" s="174">
        <f t="shared" si="13"/>
        <v>0</v>
      </c>
      <c r="V24" s="84"/>
    </row>
    <row r="25" spans="1:22">
      <c r="A25" s="78">
        <f>+☆start!B28</f>
        <v>4</v>
      </c>
      <c r="B25" s="78">
        <f>+☆start!C28</f>
        <v>15</v>
      </c>
      <c r="C25" s="234" t="str">
        <f>+☆start!D28</f>
        <v>日</v>
      </c>
      <c r="D25" s="179" t="str">
        <f>+時給社員A!$D$26</f>
        <v>Q</v>
      </c>
      <c r="E25" s="402"/>
      <c r="F25" s="402"/>
      <c r="G25" s="403"/>
      <c r="H25" s="398">
        <f t="shared" si="0"/>
        <v>0</v>
      </c>
      <c r="I25" s="398">
        <f t="shared" si="1"/>
        <v>0</v>
      </c>
      <c r="J25" s="407">
        <f t="shared" si="2"/>
        <v>0</v>
      </c>
      <c r="K25" s="408">
        <f t="shared" si="3"/>
        <v>0</v>
      </c>
      <c r="L25" s="92">
        <f t="shared" si="4"/>
        <v>0</v>
      </c>
      <c r="M25" s="88">
        <f t="shared" si="5"/>
        <v>0</v>
      </c>
      <c r="N25" s="556">
        <f t="shared" si="6"/>
        <v>0</v>
      </c>
      <c r="O25" s="173">
        <f t="shared" si="7"/>
        <v>0</v>
      </c>
      <c r="P25" s="557">
        <f t="shared" si="8"/>
        <v>0</v>
      </c>
      <c r="Q25" s="300">
        <f t="shared" si="9"/>
        <v>0</v>
      </c>
      <c r="R25" s="558">
        <f t="shared" si="10"/>
        <v>0</v>
      </c>
      <c r="S25" s="173">
        <f t="shared" si="11"/>
        <v>0</v>
      </c>
      <c r="T25" s="564">
        <f t="shared" si="12"/>
        <v>0</v>
      </c>
      <c r="U25" s="174">
        <f t="shared" si="13"/>
        <v>0</v>
      </c>
      <c r="V25" s="84"/>
    </row>
    <row r="26" spans="1:22">
      <c r="A26" s="78">
        <f>+☆start!B29</f>
        <v>4</v>
      </c>
      <c r="B26" s="78">
        <f>+☆start!C29</f>
        <v>16</v>
      </c>
      <c r="C26" s="234" t="str">
        <f>+☆start!D29</f>
        <v>月</v>
      </c>
      <c r="D26" s="179">
        <f>+時給社員A!$D$27</f>
        <v>0</v>
      </c>
      <c r="E26" s="402"/>
      <c r="F26" s="402"/>
      <c r="G26" s="403"/>
      <c r="H26" s="398">
        <f t="shared" si="0"/>
        <v>0</v>
      </c>
      <c r="I26" s="398">
        <f t="shared" si="1"/>
        <v>0</v>
      </c>
      <c r="J26" s="407">
        <f t="shared" si="2"/>
        <v>0</v>
      </c>
      <c r="K26" s="408">
        <f t="shared" si="3"/>
        <v>0</v>
      </c>
      <c r="L26" s="92">
        <f t="shared" si="4"/>
        <v>0</v>
      </c>
      <c r="M26" s="88">
        <f t="shared" si="5"/>
        <v>0</v>
      </c>
      <c r="N26" s="556">
        <f t="shared" si="6"/>
        <v>0</v>
      </c>
      <c r="O26" s="173">
        <f t="shared" si="7"/>
        <v>0</v>
      </c>
      <c r="P26" s="557">
        <f t="shared" si="8"/>
        <v>0</v>
      </c>
      <c r="Q26" s="300">
        <f t="shared" si="9"/>
        <v>0</v>
      </c>
      <c r="R26" s="558">
        <f t="shared" si="10"/>
        <v>0</v>
      </c>
      <c r="S26" s="173">
        <f t="shared" si="11"/>
        <v>0</v>
      </c>
      <c r="T26" s="564">
        <f t="shared" si="12"/>
        <v>0</v>
      </c>
      <c r="U26" s="174">
        <f t="shared" si="13"/>
        <v>0</v>
      </c>
      <c r="V26" s="84"/>
    </row>
    <row r="27" spans="1:22">
      <c r="A27" s="78">
        <f>+☆start!B30</f>
        <v>4</v>
      </c>
      <c r="B27" s="78">
        <f>+☆start!C30</f>
        <v>17</v>
      </c>
      <c r="C27" s="234" t="str">
        <f>+☆start!D30</f>
        <v>火</v>
      </c>
      <c r="D27" s="179">
        <f>+時給社員A!$D$28</f>
        <v>0</v>
      </c>
      <c r="E27" s="402"/>
      <c r="F27" s="402"/>
      <c r="G27" s="403"/>
      <c r="H27" s="398">
        <f t="shared" si="0"/>
        <v>0</v>
      </c>
      <c r="I27" s="398">
        <f t="shared" si="1"/>
        <v>0</v>
      </c>
      <c r="J27" s="407">
        <f t="shared" si="2"/>
        <v>0</v>
      </c>
      <c r="K27" s="408">
        <f t="shared" si="3"/>
        <v>0</v>
      </c>
      <c r="L27" s="92">
        <f t="shared" si="4"/>
        <v>0</v>
      </c>
      <c r="M27" s="88">
        <f t="shared" si="5"/>
        <v>0</v>
      </c>
      <c r="N27" s="556">
        <f t="shared" si="6"/>
        <v>0</v>
      </c>
      <c r="O27" s="173">
        <f t="shared" si="7"/>
        <v>0</v>
      </c>
      <c r="P27" s="557">
        <f t="shared" si="8"/>
        <v>0</v>
      </c>
      <c r="Q27" s="300">
        <f t="shared" si="9"/>
        <v>0</v>
      </c>
      <c r="R27" s="558">
        <f t="shared" si="10"/>
        <v>0</v>
      </c>
      <c r="S27" s="173">
        <f t="shared" si="11"/>
        <v>0</v>
      </c>
      <c r="T27" s="564">
        <f t="shared" si="12"/>
        <v>0</v>
      </c>
      <c r="U27" s="174">
        <f t="shared" si="13"/>
        <v>0</v>
      </c>
      <c r="V27" s="84"/>
    </row>
    <row r="28" spans="1:22">
      <c r="A28" s="78">
        <f>+☆start!B31</f>
        <v>4</v>
      </c>
      <c r="B28" s="78">
        <f>+☆start!C31</f>
        <v>18</v>
      </c>
      <c r="C28" s="234" t="str">
        <f>+☆start!D31</f>
        <v>水</v>
      </c>
      <c r="D28" s="179">
        <f>+時給社員A!$D$29</f>
        <v>0</v>
      </c>
      <c r="E28" s="402"/>
      <c r="F28" s="402"/>
      <c r="G28" s="403"/>
      <c r="H28" s="398">
        <f t="shared" si="0"/>
        <v>0</v>
      </c>
      <c r="I28" s="398">
        <f t="shared" si="1"/>
        <v>0</v>
      </c>
      <c r="J28" s="407">
        <f t="shared" si="2"/>
        <v>0</v>
      </c>
      <c r="K28" s="408">
        <f t="shared" si="3"/>
        <v>0</v>
      </c>
      <c r="L28" s="92">
        <f t="shared" si="4"/>
        <v>0</v>
      </c>
      <c r="M28" s="88">
        <f t="shared" si="5"/>
        <v>0</v>
      </c>
      <c r="N28" s="556">
        <f t="shared" si="6"/>
        <v>0</v>
      </c>
      <c r="O28" s="173">
        <f t="shared" si="7"/>
        <v>0</v>
      </c>
      <c r="P28" s="557">
        <f t="shared" si="8"/>
        <v>0</v>
      </c>
      <c r="Q28" s="300">
        <f t="shared" si="9"/>
        <v>0</v>
      </c>
      <c r="R28" s="558">
        <f t="shared" si="10"/>
        <v>0</v>
      </c>
      <c r="S28" s="173">
        <f t="shared" si="11"/>
        <v>0</v>
      </c>
      <c r="T28" s="564">
        <f t="shared" si="12"/>
        <v>0</v>
      </c>
      <c r="U28" s="174">
        <f t="shared" si="13"/>
        <v>0</v>
      </c>
      <c r="V28" s="84"/>
    </row>
    <row r="29" spans="1:22">
      <c r="A29" s="78">
        <f>+☆start!B32</f>
        <v>4</v>
      </c>
      <c r="B29" s="78">
        <f>+☆start!C32</f>
        <v>19</v>
      </c>
      <c r="C29" s="234" t="str">
        <f>+☆start!D32</f>
        <v>木</v>
      </c>
      <c r="D29" s="179">
        <f>+時給社員A!$D$30</f>
        <v>0</v>
      </c>
      <c r="E29" s="402"/>
      <c r="F29" s="402"/>
      <c r="G29" s="403"/>
      <c r="H29" s="398">
        <f t="shared" si="0"/>
        <v>0</v>
      </c>
      <c r="I29" s="398">
        <f t="shared" si="1"/>
        <v>0</v>
      </c>
      <c r="J29" s="407">
        <f t="shared" si="2"/>
        <v>0</v>
      </c>
      <c r="K29" s="408">
        <f t="shared" si="3"/>
        <v>0</v>
      </c>
      <c r="L29" s="92">
        <f t="shared" si="4"/>
        <v>0</v>
      </c>
      <c r="M29" s="88">
        <f t="shared" si="5"/>
        <v>0</v>
      </c>
      <c r="N29" s="556">
        <f t="shared" si="6"/>
        <v>0</v>
      </c>
      <c r="O29" s="173">
        <f t="shared" si="7"/>
        <v>0</v>
      </c>
      <c r="P29" s="557">
        <f t="shared" si="8"/>
        <v>0</v>
      </c>
      <c r="Q29" s="300">
        <f t="shared" si="9"/>
        <v>0</v>
      </c>
      <c r="R29" s="558">
        <f t="shared" si="10"/>
        <v>0</v>
      </c>
      <c r="S29" s="173">
        <f t="shared" si="11"/>
        <v>0</v>
      </c>
      <c r="T29" s="564">
        <f t="shared" si="12"/>
        <v>0</v>
      </c>
      <c r="U29" s="174">
        <f t="shared" si="13"/>
        <v>0</v>
      </c>
      <c r="V29" s="84"/>
    </row>
    <row r="30" spans="1:22">
      <c r="A30" s="78">
        <f>+☆start!B33</f>
        <v>4</v>
      </c>
      <c r="B30" s="78">
        <f>+☆start!C33</f>
        <v>20</v>
      </c>
      <c r="C30" s="234" t="str">
        <f>+☆start!D33</f>
        <v>金</v>
      </c>
      <c r="D30" s="179">
        <f>+時給社員A!$D$31</f>
        <v>0</v>
      </c>
      <c r="E30" s="402"/>
      <c r="F30" s="402"/>
      <c r="G30" s="403"/>
      <c r="H30" s="398">
        <f t="shared" si="0"/>
        <v>0</v>
      </c>
      <c r="I30" s="398">
        <f t="shared" si="1"/>
        <v>0</v>
      </c>
      <c r="J30" s="407">
        <f t="shared" si="2"/>
        <v>0</v>
      </c>
      <c r="K30" s="408">
        <f t="shared" si="3"/>
        <v>0</v>
      </c>
      <c r="L30" s="92">
        <f t="shared" si="4"/>
        <v>0</v>
      </c>
      <c r="M30" s="88">
        <f t="shared" si="5"/>
        <v>0</v>
      </c>
      <c r="N30" s="556">
        <f t="shared" si="6"/>
        <v>0</v>
      </c>
      <c r="O30" s="173">
        <f t="shared" si="7"/>
        <v>0</v>
      </c>
      <c r="P30" s="557">
        <f t="shared" si="8"/>
        <v>0</v>
      </c>
      <c r="Q30" s="300">
        <f t="shared" si="9"/>
        <v>0</v>
      </c>
      <c r="R30" s="558">
        <f t="shared" si="10"/>
        <v>0</v>
      </c>
      <c r="S30" s="173">
        <f t="shared" si="11"/>
        <v>0</v>
      </c>
      <c r="T30" s="564">
        <f t="shared" si="12"/>
        <v>0</v>
      </c>
      <c r="U30" s="174">
        <f t="shared" si="13"/>
        <v>0</v>
      </c>
      <c r="V30" s="84"/>
    </row>
    <row r="31" spans="1:22">
      <c r="A31" s="78">
        <f>+☆start!B34</f>
        <v>4</v>
      </c>
      <c r="B31" s="78">
        <f>+☆start!C34</f>
        <v>21</v>
      </c>
      <c r="C31" s="234" t="str">
        <f>+☆start!D34</f>
        <v>土</v>
      </c>
      <c r="D31" s="179" t="str">
        <f>+時給社員A!$D$32</f>
        <v>Q</v>
      </c>
      <c r="E31" s="402"/>
      <c r="F31" s="402"/>
      <c r="G31" s="403"/>
      <c r="H31" s="398">
        <f t="shared" si="0"/>
        <v>0</v>
      </c>
      <c r="I31" s="398">
        <f t="shared" si="1"/>
        <v>0</v>
      </c>
      <c r="J31" s="407">
        <f t="shared" si="2"/>
        <v>0</v>
      </c>
      <c r="K31" s="408">
        <f t="shared" si="3"/>
        <v>0</v>
      </c>
      <c r="L31" s="92">
        <f t="shared" si="4"/>
        <v>0</v>
      </c>
      <c r="M31" s="88">
        <f t="shared" si="5"/>
        <v>0</v>
      </c>
      <c r="N31" s="556">
        <f t="shared" si="6"/>
        <v>0</v>
      </c>
      <c r="O31" s="173">
        <f t="shared" si="7"/>
        <v>0</v>
      </c>
      <c r="P31" s="557">
        <f t="shared" si="8"/>
        <v>0</v>
      </c>
      <c r="Q31" s="300">
        <f t="shared" si="9"/>
        <v>0</v>
      </c>
      <c r="R31" s="558">
        <f t="shared" si="10"/>
        <v>0</v>
      </c>
      <c r="S31" s="173">
        <f t="shared" si="11"/>
        <v>0</v>
      </c>
      <c r="T31" s="564">
        <f t="shared" si="12"/>
        <v>0</v>
      </c>
      <c r="U31" s="174">
        <f t="shared" si="13"/>
        <v>0</v>
      </c>
      <c r="V31" s="84"/>
    </row>
    <row r="32" spans="1:22">
      <c r="A32" s="78">
        <f>+☆start!B35</f>
        <v>4</v>
      </c>
      <c r="B32" s="78">
        <f>+☆start!C35</f>
        <v>22</v>
      </c>
      <c r="C32" s="234" t="str">
        <f>+☆start!D35</f>
        <v>日</v>
      </c>
      <c r="D32" s="179" t="str">
        <f>+時給社員A!$D$33</f>
        <v>Q</v>
      </c>
      <c r="E32" s="402"/>
      <c r="F32" s="402"/>
      <c r="G32" s="403"/>
      <c r="H32" s="398">
        <f t="shared" si="0"/>
        <v>0</v>
      </c>
      <c r="I32" s="398">
        <f t="shared" si="1"/>
        <v>0</v>
      </c>
      <c r="J32" s="407">
        <f t="shared" si="2"/>
        <v>0</v>
      </c>
      <c r="K32" s="408">
        <f t="shared" si="3"/>
        <v>0</v>
      </c>
      <c r="L32" s="92">
        <f t="shared" si="4"/>
        <v>0</v>
      </c>
      <c r="M32" s="88">
        <f t="shared" si="5"/>
        <v>0</v>
      </c>
      <c r="N32" s="556">
        <f t="shared" si="6"/>
        <v>0</v>
      </c>
      <c r="O32" s="173">
        <f t="shared" si="7"/>
        <v>0</v>
      </c>
      <c r="P32" s="557">
        <f t="shared" si="8"/>
        <v>0</v>
      </c>
      <c r="Q32" s="300">
        <f t="shared" si="9"/>
        <v>0</v>
      </c>
      <c r="R32" s="558">
        <f t="shared" si="10"/>
        <v>0</v>
      </c>
      <c r="S32" s="173">
        <f t="shared" si="11"/>
        <v>0</v>
      </c>
      <c r="T32" s="564">
        <f t="shared" si="12"/>
        <v>0</v>
      </c>
      <c r="U32" s="174">
        <f t="shared" si="13"/>
        <v>0</v>
      </c>
      <c r="V32" s="84"/>
    </row>
    <row r="33" spans="1:22">
      <c r="A33" s="78">
        <f>+☆start!B36</f>
        <v>4</v>
      </c>
      <c r="B33" s="78">
        <f>+☆start!C36</f>
        <v>23</v>
      </c>
      <c r="C33" s="234" t="str">
        <f>+☆start!D36</f>
        <v>月</v>
      </c>
      <c r="D33" s="179">
        <f>+時給社員A!$D$34</f>
        <v>0</v>
      </c>
      <c r="E33" s="402"/>
      <c r="F33" s="402"/>
      <c r="G33" s="403"/>
      <c r="H33" s="398">
        <f t="shared" si="0"/>
        <v>0</v>
      </c>
      <c r="I33" s="398">
        <f t="shared" si="1"/>
        <v>0</v>
      </c>
      <c r="J33" s="407">
        <f t="shared" si="2"/>
        <v>0</v>
      </c>
      <c r="K33" s="408">
        <f t="shared" si="3"/>
        <v>0</v>
      </c>
      <c r="L33" s="92">
        <f t="shared" si="4"/>
        <v>0</v>
      </c>
      <c r="M33" s="88">
        <f t="shared" si="5"/>
        <v>0</v>
      </c>
      <c r="N33" s="556">
        <f t="shared" si="6"/>
        <v>0</v>
      </c>
      <c r="O33" s="173">
        <f t="shared" si="7"/>
        <v>0</v>
      </c>
      <c r="P33" s="557">
        <f t="shared" si="8"/>
        <v>0</v>
      </c>
      <c r="Q33" s="300">
        <f t="shared" si="9"/>
        <v>0</v>
      </c>
      <c r="R33" s="558">
        <f t="shared" si="10"/>
        <v>0</v>
      </c>
      <c r="S33" s="173">
        <f t="shared" si="11"/>
        <v>0</v>
      </c>
      <c r="T33" s="564">
        <f t="shared" si="12"/>
        <v>0</v>
      </c>
      <c r="U33" s="174">
        <f t="shared" si="13"/>
        <v>0</v>
      </c>
      <c r="V33" s="84"/>
    </row>
    <row r="34" spans="1:22">
      <c r="A34" s="78">
        <f>+☆start!B37</f>
        <v>4</v>
      </c>
      <c r="B34" s="78">
        <f>+☆start!C37</f>
        <v>24</v>
      </c>
      <c r="C34" s="234" t="str">
        <f>+☆start!D37</f>
        <v>火</v>
      </c>
      <c r="D34" s="179">
        <f>+時給社員A!$D$35</f>
        <v>0</v>
      </c>
      <c r="E34" s="402"/>
      <c r="F34" s="402"/>
      <c r="G34" s="403"/>
      <c r="H34" s="398">
        <f t="shared" si="0"/>
        <v>0</v>
      </c>
      <c r="I34" s="398">
        <f t="shared" si="1"/>
        <v>0</v>
      </c>
      <c r="J34" s="407">
        <f t="shared" si="2"/>
        <v>0</v>
      </c>
      <c r="K34" s="408">
        <f t="shared" si="3"/>
        <v>0</v>
      </c>
      <c r="L34" s="92">
        <f t="shared" si="4"/>
        <v>0</v>
      </c>
      <c r="M34" s="88">
        <f t="shared" si="5"/>
        <v>0</v>
      </c>
      <c r="N34" s="556">
        <f t="shared" si="6"/>
        <v>0</v>
      </c>
      <c r="O34" s="173">
        <f t="shared" si="7"/>
        <v>0</v>
      </c>
      <c r="P34" s="557">
        <f t="shared" si="8"/>
        <v>0</v>
      </c>
      <c r="Q34" s="300">
        <f t="shared" si="9"/>
        <v>0</v>
      </c>
      <c r="R34" s="558">
        <f t="shared" si="10"/>
        <v>0</v>
      </c>
      <c r="S34" s="173">
        <f t="shared" si="11"/>
        <v>0</v>
      </c>
      <c r="T34" s="564">
        <f t="shared" si="12"/>
        <v>0</v>
      </c>
      <c r="U34" s="174">
        <f t="shared" si="13"/>
        <v>0</v>
      </c>
      <c r="V34" s="84"/>
    </row>
    <row r="35" spans="1:22">
      <c r="A35" s="78">
        <f>+☆start!B38</f>
        <v>4</v>
      </c>
      <c r="B35" s="78">
        <f>+☆start!C38</f>
        <v>25</v>
      </c>
      <c r="C35" s="234" t="str">
        <f>+☆start!D38</f>
        <v>水</v>
      </c>
      <c r="D35" s="113">
        <f>+時給社員A!$D$36</f>
        <v>0</v>
      </c>
      <c r="E35" s="402"/>
      <c r="F35" s="402"/>
      <c r="G35" s="403"/>
      <c r="H35" s="398">
        <f t="shared" si="0"/>
        <v>0</v>
      </c>
      <c r="I35" s="398">
        <f t="shared" si="1"/>
        <v>0</v>
      </c>
      <c r="J35" s="407">
        <f t="shared" si="2"/>
        <v>0</v>
      </c>
      <c r="K35" s="408">
        <f t="shared" si="3"/>
        <v>0</v>
      </c>
      <c r="L35" s="92">
        <f t="shared" si="4"/>
        <v>0</v>
      </c>
      <c r="M35" s="88">
        <f t="shared" si="5"/>
        <v>0</v>
      </c>
      <c r="N35" s="556">
        <f t="shared" si="6"/>
        <v>0</v>
      </c>
      <c r="O35" s="173">
        <f t="shared" si="7"/>
        <v>0</v>
      </c>
      <c r="P35" s="557">
        <f t="shared" si="8"/>
        <v>0</v>
      </c>
      <c r="Q35" s="300">
        <f t="shared" si="9"/>
        <v>0</v>
      </c>
      <c r="R35" s="558">
        <f t="shared" si="10"/>
        <v>0</v>
      </c>
      <c r="S35" s="173">
        <f t="shared" si="11"/>
        <v>0</v>
      </c>
      <c r="T35" s="564">
        <f t="shared" si="12"/>
        <v>0</v>
      </c>
      <c r="U35" s="174">
        <f t="shared" si="13"/>
        <v>0</v>
      </c>
      <c r="V35" s="84"/>
    </row>
    <row r="36" spans="1:22" ht="14.25" thickBot="1">
      <c r="A36" s="13"/>
      <c r="B36" s="12"/>
      <c r="C36" s="235"/>
      <c r="D36" s="82" t="s">
        <v>23</v>
      </c>
      <c r="E36" s="90">
        <f>COUNTIF(E5:E35,"&gt;=0:00")</f>
        <v>0</v>
      </c>
      <c r="F36" s="180"/>
      <c r="G36" s="271"/>
      <c r="H36" s="401"/>
      <c r="I36" s="401"/>
      <c r="J36" s="401"/>
      <c r="K36" s="268">
        <f t="shared" ref="K36:U36" si="14">SUM(K5:K35)</f>
        <v>0</v>
      </c>
      <c r="L36" s="269">
        <f t="shared" si="14"/>
        <v>0</v>
      </c>
      <c r="M36" s="90">
        <f t="shared" si="14"/>
        <v>0</v>
      </c>
      <c r="N36" s="560">
        <f>SUM(N5:N35)</f>
        <v>0</v>
      </c>
      <c r="O36" s="90">
        <f t="shared" si="14"/>
        <v>0</v>
      </c>
      <c r="P36" s="560">
        <f>SUM(P5:P35)</f>
        <v>0</v>
      </c>
      <c r="Q36" s="104">
        <f t="shared" si="14"/>
        <v>0</v>
      </c>
      <c r="R36" s="560">
        <f>SUM(R5:R35)</f>
        <v>0</v>
      </c>
      <c r="S36" s="191">
        <f t="shared" si="14"/>
        <v>0</v>
      </c>
      <c r="T36" s="560">
        <f>SUM(T5:T35)</f>
        <v>0</v>
      </c>
      <c r="U36" s="89">
        <f t="shared" si="14"/>
        <v>0</v>
      </c>
      <c r="V36" s="84"/>
    </row>
    <row r="37" spans="1:22" hidden="1">
      <c r="M37" s="366">
        <f>IF(M36=0,0,+M36/G2)</f>
        <v>0</v>
      </c>
      <c r="N37" s="366"/>
      <c r="U37" s="80"/>
    </row>
    <row r="38" spans="1:22" hidden="1">
      <c r="M38" s="366">
        <f>IF(O36=0,0,+O36/G3)</f>
        <v>0</v>
      </c>
      <c r="N38" s="366"/>
    </row>
    <row r="39" spans="1:22" hidden="1">
      <c r="M39" s="366">
        <f>IF(Q36=0,0,+Q36/M2)</f>
        <v>0</v>
      </c>
      <c r="N39" s="366"/>
    </row>
    <row r="40" spans="1:22" hidden="1">
      <c r="M40" s="366">
        <f>IF(S36=0,0,+S36/M3)</f>
        <v>0</v>
      </c>
      <c r="N40" s="366"/>
    </row>
  </sheetData>
  <sheetProtection password="C7DC" sheet="1" objects="1" scenarios="1"/>
  <mergeCells count="2">
    <mergeCell ref="A3:B3"/>
    <mergeCell ref="B1:E2"/>
  </mergeCells>
  <phoneticPr fontId="3"/>
  <conditionalFormatting sqref="D5:D35">
    <cfRule type="cellIs" dxfId="2" priority="1" stopIfTrue="1" operator="equal">
      <formula>"日"</formula>
    </cfRule>
  </conditionalFormatting>
  <conditionalFormatting sqref="C5:C35">
    <cfRule type="cellIs" dxfId="1" priority="2" stopIfTrue="1" operator="equal">
      <formula>"土"</formula>
    </cfRule>
    <cfRule type="cellIs" dxfId="0" priority="3" stopIfTrue="1" operator="equal">
      <formula>"日"</formula>
    </cfRule>
  </conditionalFormatting>
  <hyperlinks>
    <hyperlink ref="U1" location="説明書!A1" display="     説明ほか"/>
    <hyperlink ref="U2" location="☆start!A1" display="  Start"/>
    <hyperlink ref="U3" location="集計表!A1" display="    集計元帳"/>
  </hyperlinks>
  <pageMargins left="0.78700000000000003" right="0.78700000000000003" top="0.98399999999999999" bottom="0.98399999999999999" header="0.51200000000000001" footer="0.51200000000000001"/>
  <pageSetup paperSize="9" orientation="landscape" horizontalDpi="360" verticalDpi="360"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73"/>
  <sheetViews>
    <sheetView workbookViewId="0">
      <selection activeCell="C2" sqref="C2"/>
    </sheetView>
  </sheetViews>
  <sheetFormatPr defaultRowHeight="13.5"/>
  <cols>
    <col min="1" max="1" width="1.125" style="577" customWidth="1"/>
    <col min="2" max="2" width="2.75" style="20" customWidth="1"/>
    <col min="3" max="3" width="11.75" style="20" customWidth="1"/>
    <col min="4" max="14" width="8.625" style="20" customWidth="1"/>
    <col min="15" max="15" width="8.625" style="578" customWidth="1"/>
    <col min="16" max="16" width="10.5" style="20" customWidth="1"/>
    <col min="17" max="17" width="1.625" style="20" customWidth="1"/>
    <col min="18" max="18" width="0.875" style="20" customWidth="1"/>
    <col min="19" max="19" width="3.75" style="20" customWidth="1"/>
    <col min="20" max="20" width="11" style="20" customWidth="1"/>
    <col min="21" max="32" width="8.625" style="20" customWidth="1"/>
    <col min="33" max="33" width="11.125" style="20" customWidth="1"/>
    <col min="34" max="34" width="1.5" style="20" customWidth="1"/>
    <col min="35" max="39" width="7.75" style="20" customWidth="1"/>
    <col min="40" max="40" width="12" style="20" customWidth="1"/>
    <col min="41" max="41" width="3.5" style="20" customWidth="1"/>
    <col min="42" max="42" width="10.25" style="20" customWidth="1"/>
    <col min="43" max="16384" width="9" style="20"/>
  </cols>
  <sheetData>
    <row r="1" spans="1:33" ht="19.5" customHeight="1">
      <c r="A1" s="736" t="s">
        <v>239</v>
      </c>
      <c r="B1" s="737"/>
      <c r="C1" s="738"/>
      <c r="D1" s="573"/>
      <c r="E1" s="573"/>
      <c r="F1" s="573"/>
      <c r="G1" s="574" t="s">
        <v>240</v>
      </c>
      <c r="H1" s="574"/>
      <c r="I1" s="573"/>
      <c r="J1" s="573"/>
      <c r="K1" s="573"/>
      <c r="L1" s="573"/>
      <c r="M1" s="573"/>
      <c r="N1" s="573"/>
      <c r="O1" s="575" t="s">
        <v>241</v>
      </c>
      <c r="P1" s="573" t="s">
        <v>242</v>
      </c>
      <c r="Q1" s="573"/>
      <c r="R1" s="573"/>
      <c r="S1" s="573"/>
      <c r="T1" s="573"/>
      <c r="U1" s="573"/>
      <c r="V1" s="573"/>
      <c r="W1" s="573"/>
      <c r="X1" s="573"/>
      <c r="Y1" s="573"/>
      <c r="Z1" s="573"/>
      <c r="AA1" s="573"/>
      <c r="AB1" s="573"/>
      <c r="AC1" s="573"/>
      <c r="AD1" s="573"/>
      <c r="AE1" s="573"/>
      <c r="AF1" s="576" t="s">
        <v>241</v>
      </c>
      <c r="AG1" s="573" t="s">
        <v>243</v>
      </c>
    </row>
    <row r="2" spans="1:33" ht="14.25" customHeight="1">
      <c r="A2" s="20"/>
      <c r="F2" s="577"/>
      <c r="G2" s="577"/>
      <c r="P2" s="579" t="str">
        <f>+☆start!W10</f>
        <v>a</v>
      </c>
      <c r="R2" s="580"/>
      <c r="S2" s="47"/>
      <c r="T2" s="47"/>
      <c r="U2" s="47"/>
      <c r="V2" s="47"/>
      <c r="W2" s="47"/>
      <c r="X2" s="47"/>
      <c r="Y2" s="47"/>
      <c r="Z2" s="47"/>
      <c r="AA2" s="47"/>
      <c r="AB2" s="47"/>
      <c r="AC2" s="47"/>
      <c r="AD2" s="47"/>
      <c r="AE2" s="47"/>
      <c r="AF2" s="47"/>
      <c r="AG2" s="581" t="str">
        <f>+☆start!W11</f>
        <v>b</v>
      </c>
    </row>
    <row r="3" spans="1:33" ht="13.5" customHeight="1">
      <c r="A3" s="580"/>
      <c r="B3" s="582" t="s">
        <v>244</v>
      </c>
      <c r="C3" s="583" t="s">
        <v>245</v>
      </c>
      <c r="D3" s="584">
        <v>1</v>
      </c>
      <c r="E3" s="584">
        <v>2</v>
      </c>
      <c r="F3" s="584">
        <v>3</v>
      </c>
      <c r="G3" s="584">
        <v>4</v>
      </c>
      <c r="H3" s="584">
        <v>5</v>
      </c>
      <c r="I3" s="584">
        <v>6</v>
      </c>
      <c r="J3" s="584">
        <v>7</v>
      </c>
      <c r="K3" s="584">
        <v>8</v>
      </c>
      <c r="L3" s="584">
        <v>9</v>
      </c>
      <c r="M3" s="584">
        <v>10</v>
      </c>
      <c r="N3" s="584">
        <v>11</v>
      </c>
      <c r="O3" s="585" t="s">
        <v>246</v>
      </c>
      <c r="P3" s="582" t="s">
        <v>26</v>
      </c>
      <c r="R3" s="580"/>
      <c r="S3" s="582" t="s">
        <v>247</v>
      </c>
      <c r="T3" s="583" t="s">
        <v>245</v>
      </c>
      <c r="U3" s="584">
        <v>1</v>
      </c>
      <c r="V3" s="584">
        <v>2</v>
      </c>
      <c r="W3" s="584">
        <v>3</v>
      </c>
      <c r="X3" s="584">
        <v>4</v>
      </c>
      <c r="Y3" s="584">
        <v>5</v>
      </c>
      <c r="Z3" s="584">
        <v>6</v>
      </c>
      <c r="AA3" s="584">
        <v>7</v>
      </c>
      <c r="AB3" s="584">
        <v>8</v>
      </c>
      <c r="AC3" s="584">
        <v>9</v>
      </c>
      <c r="AD3" s="584">
        <v>10</v>
      </c>
      <c r="AE3" s="584">
        <v>11</v>
      </c>
      <c r="AF3" s="585" t="s">
        <v>246</v>
      </c>
      <c r="AG3" s="582" t="s">
        <v>26</v>
      </c>
    </row>
    <row r="4" spans="1:33" s="47" customFormat="1" ht="13.5" customHeight="1">
      <c r="A4" s="580"/>
      <c r="B4" s="726" t="s">
        <v>42</v>
      </c>
      <c r="C4" s="587" t="str">
        <f>+集計表!B10</f>
        <v>平日時給</v>
      </c>
      <c r="D4" s="588" t="str">
        <f>IF(☆start!$W$5=D$3,集計表!$D10,"")</f>
        <v/>
      </c>
      <c r="E4" s="588" t="str">
        <f>IF(☆start!$W$5=E$3,集計表!$D10,"")</f>
        <v/>
      </c>
      <c r="F4" s="588" t="str">
        <f>IF(☆start!$W$5=F$3,集計表!$D10,"")</f>
        <v/>
      </c>
      <c r="G4" s="588">
        <f>IF(☆start!$W$5=G$3,集計表!$D10,"")</f>
        <v>0</v>
      </c>
      <c r="H4" s="588" t="str">
        <f>IF(☆start!$W$5=H$3,集計表!$D10,"")</f>
        <v/>
      </c>
      <c r="I4" s="588" t="str">
        <f>IF(☆start!$W$5=I$3,集計表!$D10,"")</f>
        <v/>
      </c>
      <c r="J4" s="588" t="str">
        <f>IF(☆start!$W$5=J$3,集計表!$D10,"")</f>
        <v/>
      </c>
      <c r="K4" s="588" t="str">
        <f>IF(☆start!$W$5=K$3,集計表!$D10,"")</f>
        <v/>
      </c>
      <c r="L4" s="588" t="str">
        <f>IF(☆start!$W$5=L$3,集計表!$D10,"")</f>
        <v/>
      </c>
      <c r="M4" s="588" t="str">
        <f>IF(☆start!$W$5=M$3,集計表!$D10,"")</f>
        <v/>
      </c>
      <c r="N4" s="588" t="str">
        <f>IF(☆start!$W$5=N$3,集計表!$D10,"")</f>
        <v/>
      </c>
      <c r="O4" s="588" t="str">
        <f>IF(☆start!$W$5=O$3,集計表!$D10,"")</f>
        <v/>
      </c>
      <c r="P4" s="589">
        <f>SUM(D4:O4)</f>
        <v>0</v>
      </c>
      <c r="R4" s="580"/>
      <c r="S4" s="726" t="s">
        <v>42</v>
      </c>
      <c r="T4" s="587" t="str">
        <f t="shared" ref="T4:T24" si="0">+C4</f>
        <v>平日時給</v>
      </c>
      <c r="U4" s="588" t="str">
        <f>IF(☆start!$W$5=U$3,集計表!$E10,"")</f>
        <v/>
      </c>
      <c r="V4" s="588" t="str">
        <f>IF(☆start!$W$5=V$3,集計表!$E10,"")</f>
        <v/>
      </c>
      <c r="W4" s="588" t="str">
        <f>IF(☆start!$W$5=W$3,集計表!$E10,"")</f>
        <v/>
      </c>
      <c r="X4" s="588">
        <f>IF(☆start!$W$5=X$3,集計表!$E10,"")</f>
        <v>0</v>
      </c>
      <c r="Y4" s="588" t="str">
        <f>IF(☆start!$W$5=Y$3,集計表!$E10,"")</f>
        <v/>
      </c>
      <c r="Z4" s="588" t="str">
        <f>IF(☆start!$W$5=Z$3,集計表!$E10,"")</f>
        <v/>
      </c>
      <c r="AA4" s="588" t="str">
        <f>IF(☆start!$W$5=AA$3,集計表!$E10,"")</f>
        <v/>
      </c>
      <c r="AB4" s="588" t="str">
        <f>IF(☆start!$W$5=AB$3,集計表!$E10,"")</f>
        <v/>
      </c>
      <c r="AC4" s="588" t="str">
        <f>IF(☆start!$W$5=AC$3,集計表!$E10,"")</f>
        <v/>
      </c>
      <c r="AD4" s="588" t="str">
        <f>IF(☆start!$W$5=AD$3,集計表!$E10,"")</f>
        <v/>
      </c>
      <c r="AE4" s="588" t="str">
        <f>IF(☆start!$W$5=AE$3,集計表!$E10,"")</f>
        <v/>
      </c>
      <c r="AF4" s="588" t="str">
        <f>IF(☆start!$W$5=AF$3,集計表!$E10,"")</f>
        <v/>
      </c>
      <c r="AG4" s="589">
        <f>SUM(U4:AF4)</f>
        <v>0</v>
      </c>
    </row>
    <row r="5" spans="1:33" s="47" customFormat="1" ht="13.5" customHeight="1">
      <c r="A5" s="580"/>
      <c r="B5" s="727"/>
      <c r="C5" s="587" t="str">
        <f>+集計表!B11</f>
        <v>平日残業</v>
      </c>
      <c r="D5" s="588" t="str">
        <f>IF(☆start!$W$5=D$3,集計表!$D11,"")</f>
        <v/>
      </c>
      <c r="E5" s="588" t="str">
        <f>IF(☆start!$W$5=E$3,集計表!$D11,"")</f>
        <v/>
      </c>
      <c r="F5" s="588" t="str">
        <f>IF(☆start!$W$5=F$3,集計表!$D11,"")</f>
        <v/>
      </c>
      <c r="G5" s="588">
        <f>IF(☆start!$W$5=G$3,集計表!$D11,"")</f>
        <v>0</v>
      </c>
      <c r="H5" s="588" t="str">
        <f>IF(☆start!$W$5=H$3,集計表!$D11,"")</f>
        <v/>
      </c>
      <c r="I5" s="588" t="str">
        <f>IF(☆start!$W$5=I$3,集計表!$D11,"")</f>
        <v/>
      </c>
      <c r="J5" s="588" t="str">
        <f>IF(☆start!$W$5=J$3,集計表!$D11,"")</f>
        <v/>
      </c>
      <c r="K5" s="588" t="str">
        <f>IF(☆start!$W$5=K$3,集計表!$D11,"")</f>
        <v/>
      </c>
      <c r="L5" s="588" t="str">
        <f>IF(☆start!$W$5=L$3,集計表!$D11,"")</f>
        <v/>
      </c>
      <c r="M5" s="588" t="str">
        <f>IF(☆start!$W$5=M$3,集計表!$D11,"")</f>
        <v/>
      </c>
      <c r="N5" s="588" t="str">
        <f>IF(☆start!$W$5=N$3,集計表!$D11,"")</f>
        <v/>
      </c>
      <c r="O5" s="588" t="str">
        <f>IF(☆start!$W$5=O$3,集計表!$D11,"")</f>
        <v/>
      </c>
      <c r="P5" s="589">
        <f t="shared" ref="P5:P25" si="1">SUM(D5:O5)</f>
        <v>0</v>
      </c>
      <c r="R5" s="580"/>
      <c r="S5" s="727"/>
      <c r="T5" s="612" t="str">
        <f t="shared" si="0"/>
        <v>平日残業</v>
      </c>
      <c r="U5" s="588" t="str">
        <f>IF(☆start!$W$5=U$3,集計表!$E11,"")</f>
        <v/>
      </c>
      <c r="V5" s="588" t="str">
        <f>IF(☆start!$W$5=V$3,集計表!$E11,"")</f>
        <v/>
      </c>
      <c r="W5" s="588" t="str">
        <f>IF(☆start!$W$5=W$3,集計表!$E11,"")</f>
        <v/>
      </c>
      <c r="X5" s="588">
        <f>IF(☆start!$W$5=X$3,集計表!$E11,"")</f>
        <v>0</v>
      </c>
      <c r="Y5" s="588" t="str">
        <f>IF(☆start!$W$5=Y$3,集計表!$E11,"")</f>
        <v/>
      </c>
      <c r="Z5" s="588" t="str">
        <f>IF(☆start!$W$5=Z$3,集計表!$E11,"")</f>
        <v/>
      </c>
      <c r="AA5" s="588" t="str">
        <f>IF(☆start!$W$5=AA$3,集計表!$E11,"")</f>
        <v/>
      </c>
      <c r="AB5" s="588" t="str">
        <f>IF(☆start!$W$5=AB$3,集計表!$E11,"")</f>
        <v/>
      </c>
      <c r="AC5" s="588" t="str">
        <f>IF(☆start!$W$5=AC$3,集計表!$E11,"")</f>
        <v/>
      </c>
      <c r="AD5" s="588" t="str">
        <f>IF(☆start!$W$5=AD$3,集計表!$E11,"")</f>
        <v/>
      </c>
      <c r="AE5" s="588" t="str">
        <f>IF(☆start!$W$5=AE$3,集計表!$E11,"")</f>
        <v/>
      </c>
      <c r="AF5" s="588" t="str">
        <f>IF(☆start!$W$5=AF$3,集計表!$E11,"")</f>
        <v/>
      </c>
      <c r="AG5" s="589">
        <f t="shared" ref="AG5:AG25" si="2">SUM(U5:AF5)</f>
        <v>0</v>
      </c>
    </row>
    <row r="6" spans="1:33" s="47" customFormat="1" ht="13.5" customHeight="1">
      <c r="A6" s="580"/>
      <c r="B6" s="727"/>
      <c r="C6" s="587" t="str">
        <f>+集計表!B12</f>
        <v>休祭日時給</v>
      </c>
      <c r="D6" s="588" t="str">
        <f>IF(☆start!$W$5=D$3,集計表!$D12,"")</f>
        <v/>
      </c>
      <c r="E6" s="588" t="str">
        <f>IF(☆start!$W$5=E$3,集計表!$D12,"")</f>
        <v/>
      </c>
      <c r="F6" s="588" t="str">
        <f>IF(☆start!$W$5=F$3,集計表!$D12,"")</f>
        <v/>
      </c>
      <c r="G6" s="588">
        <f>IF(☆start!$W$5=G$3,集計表!$D12,"")</f>
        <v>0</v>
      </c>
      <c r="H6" s="588" t="str">
        <f>IF(☆start!$W$5=H$3,集計表!$D12,"")</f>
        <v/>
      </c>
      <c r="I6" s="588" t="str">
        <f>IF(☆start!$W$5=I$3,集計表!$D12,"")</f>
        <v/>
      </c>
      <c r="J6" s="588" t="str">
        <f>IF(☆start!$W$5=J$3,集計表!$D12,"")</f>
        <v/>
      </c>
      <c r="K6" s="588" t="str">
        <f>IF(☆start!$W$5=K$3,集計表!$D12,"")</f>
        <v/>
      </c>
      <c r="L6" s="588" t="str">
        <f>IF(☆start!$W$5=L$3,集計表!$D12,"")</f>
        <v/>
      </c>
      <c r="M6" s="588" t="str">
        <f>IF(☆start!$W$5=M$3,集計表!$D12,"")</f>
        <v/>
      </c>
      <c r="N6" s="588" t="str">
        <f>IF(☆start!$W$5=N$3,集計表!$D12,"")</f>
        <v/>
      </c>
      <c r="O6" s="588" t="str">
        <f>IF(☆start!$W$5=O$3,集計表!$D12,"")</f>
        <v/>
      </c>
      <c r="P6" s="589">
        <f t="shared" si="1"/>
        <v>0</v>
      </c>
      <c r="R6" s="580"/>
      <c r="S6" s="727"/>
      <c r="T6" s="612" t="str">
        <f t="shared" si="0"/>
        <v>休祭日時給</v>
      </c>
      <c r="U6" s="588" t="str">
        <f>IF(☆start!$W$5=U$3,集計表!$E12,"")</f>
        <v/>
      </c>
      <c r="V6" s="588" t="str">
        <f>IF(☆start!$W$5=V$3,集計表!$E12,"")</f>
        <v/>
      </c>
      <c r="W6" s="588" t="str">
        <f>IF(☆start!$W$5=W$3,集計表!$E12,"")</f>
        <v/>
      </c>
      <c r="X6" s="588">
        <f>IF(☆start!$W$5=X$3,集計表!$E12,"")</f>
        <v>0</v>
      </c>
      <c r="Y6" s="588" t="str">
        <f>IF(☆start!$W$5=Y$3,集計表!$E12,"")</f>
        <v/>
      </c>
      <c r="Z6" s="588" t="str">
        <f>IF(☆start!$W$5=Z$3,集計表!$E12,"")</f>
        <v/>
      </c>
      <c r="AA6" s="588" t="str">
        <f>IF(☆start!$W$5=AA$3,集計表!$E12,"")</f>
        <v/>
      </c>
      <c r="AB6" s="588" t="str">
        <f>IF(☆start!$W$5=AB$3,集計表!$E12,"")</f>
        <v/>
      </c>
      <c r="AC6" s="588" t="str">
        <f>IF(☆start!$W$5=AC$3,集計表!$E12,"")</f>
        <v/>
      </c>
      <c r="AD6" s="588" t="str">
        <f>IF(☆start!$W$5=AD$3,集計表!$E12,"")</f>
        <v/>
      </c>
      <c r="AE6" s="588" t="str">
        <f>IF(☆start!$W$5=AE$3,集計表!$E12,"")</f>
        <v/>
      </c>
      <c r="AF6" s="588" t="str">
        <f>IF(☆start!$W$5=AF$3,集計表!$E12,"")</f>
        <v/>
      </c>
      <c r="AG6" s="589">
        <f t="shared" si="2"/>
        <v>0</v>
      </c>
    </row>
    <row r="7" spans="1:33" s="47" customFormat="1" ht="13.5" customHeight="1">
      <c r="A7" s="580"/>
      <c r="B7" s="727"/>
      <c r="C7" s="587" t="str">
        <f>+集計表!B13</f>
        <v>休祭日残業</v>
      </c>
      <c r="D7" s="588" t="str">
        <f>IF(☆start!$W$5=D$3,集計表!$D13,"")</f>
        <v/>
      </c>
      <c r="E7" s="588" t="str">
        <f>IF(☆start!$W$5=E$3,集計表!$D13,"")</f>
        <v/>
      </c>
      <c r="F7" s="588" t="str">
        <f>IF(☆start!$W$5=F$3,集計表!$D13,"")</f>
        <v/>
      </c>
      <c r="G7" s="588">
        <f>IF(☆start!$W$5=G$3,集計表!$D13,"")</f>
        <v>0</v>
      </c>
      <c r="H7" s="588" t="str">
        <f>IF(☆start!$W$5=H$3,集計表!$D13,"")</f>
        <v/>
      </c>
      <c r="I7" s="588" t="str">
        <f>IF(☆start!$W$5=I$3,集計表!$D13,"")</f>
        <v/>
      </c>
      <c r="J7" s="588" t="str">
        <f>IF(☆start!$W$5=J$3,集計表!$D13,"")</f>
        <v/>
      </c>
      <c r="K7" s="588" t="str">
        <f>IF(☆start!$W$5=K$3,集計表!$D13,"")</f>
        <v/>
      </c>
      <c r="L7" s="588" t="str">
        <f>IF(☆start!$W$5=L$3,集計表!$D13,"")</f>
        <v/>
      </c>
      <c r="M7" s="588" t="str">
        <f>IF(☆start!$W$5=M$3,集計表!$D13,"")</f>
        <v/>
      </c>
      <c r="N7" s="588" t="str">
        <f>IF(☆start!$W$5=N$3,集計表!$D13,"")</f>
        <v/>
      </c>
      <c r="O7" s="588" t="str">
        <f>IF(☆start!$W$5=O$3,集計表!$D13,"")</f>
        <v/>
      </c>
      <c r="P7" s="589">
        <f t="shared" si="1"/>
        <v>0</v>
      </c>
      <c r="R7" s="580"/>
      <c r="S7" s="727"/>
      <c r="T7" s="612" t="str">
        <f t="shared" si="0"/>
        <v>休祭日残業</v>
      </c>
      <c r="U7" s="588" t="str">
        <f>IF(☆start!$W$5=U$3,集計表!$E13,"")</f>
        <v/>
      </c>
      <c r="V7" s="588" t="str">
        <f>IF(☆start!$W$5=V$3,集計表!$E13,"")</f>
        <v/>
      </c>
      <c r="W7" s="588" t="str">
        <f>IF(☆start!$W$5=W$3,集計表!$E13,"")</f>
        <v/>
      </c>
      <c r="X7" s="588">
        <f>IF(☆start!$W$5=X$3,集計表!$E13,"")</f>
        <v>0</v>
      </c>
      <c r="Y7" s="588" t="str">
        <f>IF(☆start!$W$5=Y$3,集計表!$E13,"")</f>
        <v/>
      </c>
      <c r="Z7" s="588" t="str">
        <f>IF(☆start!$W$5=Z$3,集計表!$E13,"")</f>
        <v/>
      </c>
      <c r="AA7" s="588" t="str">
        <f>IF(☆start!$W$5=AA$3,集計表!$E13,"")</f>
        <v/>
      </c>
      <c r="AB7" s="588" t="str">
        <f>IF(☆start!$W$5=AB$3,集計表!$E13,"")</f>
        <v/>
      </c>
      <c r="AC7" s="588" t="str">
        <f>IF(☆start!$W$5=AC$3,集計表!$E13,"")</f>
        <v/>
      </c>
      <c r="AD7" s="588" t="str">
        <f>IF(☆start!$W$5=AD$3,集計表!$E13,"")</f>
        <v/>
      </c>
      <c r="AE7" s="588" t="str">
        <f>IF(☆start!$W$5=AE$3,集計表!$E13,"")</f>
        <v/>
      </c>
      <c r="AF7" s="588" t="str">
        <f>IF(☆start!$W$5=AF$3,集計表!$E13,"")</f>
        <v/>
      </c>
      <c r="AG7" s="589">
        <f t="shared" si="2"/>
        <v>0</v>
      </c>
    </row>
    <row r="8" spans="1:33" s="47" customFormat="1" ht="13.5" customHeight="1">
      <c r="A8" s="580"/>
      <c r="B8" s="727"/>
      <c r="C8" s="587" t="str">
        <f>+集計表!B14</f>
        <v>家族手当</v>
      </c>
      <c r="D8" s="588" t="str">
        <f>IF(☆start!$W$5=D$3,集計表!$D14,"")</f>
        <v/>
      </c>
      <c r="E8" s="588" t="str">
        <f>IF(☆start!$W$5=E$3,集計表!$D14,"")</f>
        <v/>
      </c>
      <c r="F8" s="588" t="str">
        <f>IF(☆start!$W$5=F$3,集計表!$D14,"")</f>
        <v/>
      </c>
      <c r="G8" s="588">
        <f>IF(☆start!$W$5=G$3,集計表!$D14,"")</f>
        <v>0</v>
      </c>
      <c r="H8" s="588" t="str">
        <f>IF(☆start!$W$5=H$3,集計表!$D14,"")</f>
        <v/>
      </c>
      <c r="I8" s="588" t="str">
        <f>IF(☆start!$W$5=I$3,集計表!$D14,"")</f>
        <v/>
      </c>
      <c r="J8" s="588" t="str">
        <f>IF(☆start!$W$5=J$3,集計表!$D14,"")</f>
        <v/>
      </c>
      <c r="K8" s="588" t="str">
        <f>IF(☆start!$W$5=K$3,集計表!$D14,"")</f>
        <v/>
      </c>
      <c r="L8" s="588" t="str">
        <f>IF(☆start!$W$5=L$3,集計表!$D14,"")</f>
        <v/>
      </c>
      <c r="M8" s="588" t="str">
        <f>IF(☆start!$W$5=M$3,集計表!$D14,"")</f>
        <v/>
      </c>
      <c r="N8" s="588" t="str">
        <f>IF(☆start!$W$5=N$3,集計表!$D14,"")</f>
        <v/>
      </c>
      <c r="O8" s="588" t="str">
        <f>IF(☆start!$W$5=O$3,集計表!$D14,"")</f>
        <v/>
      </c>
      <c r="P8" s="589">
        <f t="shared" si="1"/>
        <v>0</v>
      </c>
      <c r="R8" s="580"/>
      <c r="S8" s="727"/>
      <c r="T8" s="612" t="str">
        <f t="shared" si="0"/>
        <v>家族手当</v>
      </c>
      <c r="U8" s="588" t="str">
        <f>IF(☆start!$W$5=U$3,集計表!$E14,"")</f>
        <v/>
      </c>
      <c r="V8" s="588" t="str">
        <f>IF(☆start!$W$5=V$3,集計表!$E14,"")</f>
        <v/>
      </c>
      <c r="W8" s="588" t="str">
        <f>IF(☆start!$W$5=W$3,集計表!$E14,"")</f>
        <v/>
      </c>
      <c r="X8" s="588">
        <f>IF(☆start!$W$5=X$3,集計表!$E14,"")</f>
        <v>0</v>
      </c>
      <c r="Y8" s="588" t="str">
        <f>IF(☆start!$W$5=Y$3,集計表!$E14,"")</f>
        <v/>
      </c>
      <c r="Z8" s="588" t="str">
        <f>IF(☆start!$W$5=Z$3,集計表!$E14,"")</f>
        <v/>
      </c>
      <c r="AA8" s="588" t="str">
        <f>IF(☆start!$W$5=AA$3,集計表!$E14,"")</f>
        <v/>
      </c>
      <c r="AB8" s="588" t="str">
        <f>IF(☆start!$W$5=AB$3,集計表!$E14,"")</f>
        <v/>
      </c>
      <c r="AC8" s="588" t="str">
        <f>IF(☆start!$W$5=AC$3,集計表!$E14,"")</f>
        <v/>
      </c>
      <c r="AD8" s="588" t="str">
        <f>IF(☆start!$W$5=AD$3,集計表!$E14,"")</f>
        <v/>
      </c>
      <c r="AE8" s="588" t="str">
        <f>IF(☆start!$W$5=AE$3,集計表!$E14,"")</f>
        <v/>
      </c>
      <c r="AF8" s="588" t="str">
        <f>IF(☆start!$W$5=AF$3,集計表!$E14,"")</f>
        <v/>
      </c>
      <c r="AG8" s="589">
        <f t="shared" si="2"/>
        <v>0</v>
      </c>
    </row>
    <row r="9" spans="1:33" s="47" customFormat="1" ht="13.5" customHeight="1">
      <c r="A9" s="580"/>
      <c r="B9" s="727"/>
      <c r="C9" s="587" t="str">
        <f>+集計表!B15</f>
        <v>皆勤手当</v>
      </c>
      <c r="D9" s="588" t="str">
        <f>IF(☆start!$W$5=D$3,集計表!$D15,"")</f>
        <v/>
      </c>
      <c r="E9" s="588" t="str">
        <f>IF(☆start!$W$5=E$3,集計表!$D15,"")</f>
        <v/>
      </c>
      <c r="F9" s="588" t="str">
        <f>IF(☆start!$W$5=F$3,集計表!$D15,"")</f>
        <v/>
      </c>
      <c r="G9" s="588">
        <f>IF(☆start!$W$5=G$3,集計表!$D15,"")</f>
        <v>0</v>
      </c>
      <c r="H9" s="588" t="str">
        <f>IF(☆start!$W$5=H$3,集計表!$D15,"")</f>
        <v/>
      </c>
      <c r="I9" s="588" t="str">
        <f>IF(☆start!$W$5=I$3,集計表!$D15,"")</f>
        <v/>
      </c>
      <c r="J9" s="588" t="str">
        <f>IF(☆start!$W$5=J$3,集計表!$D15,"")</f>
        <v/>
      </c>
      <c r="K9" s="588" t="str">
        <f>IF(☆start!$W$5=K$3,集計表!$D15,"")</f>
        <v/>
      </c>
      <c r="L9" s="588" t="str">
        <f>IF(☆start!$W$5=L$3,集計表!$D15,"")</f>
        <v/>
      </c>
      <c r="M9" s="588" t="str">
        <f>IF(☆start!$W$5=M$3,集計表!$D15,"")</f>
        <v/>
      </c>
      <c r="N9" s="588" t="str">
        <f>IF(☆start!$W$5=N$3,集計表!$D15,"")</f>
        <v/>
      </c>
      <c r="O9" s="588" t="str">
        <f>IF(☆start!$W$5=O$3,集計表!$D15,"")</f>
        <v/>
      </c>
      <c r="P9" s="589">
        <f t="shared" si="1"/>
        <v>0</v>
      </c>
      <c r="R9" s="580"/>
      <c r="S9" s="727"/>
      <c r="T9" s="612" t="str">
        <f t="shared" si="0"/>
        <v>皆勤手当</v>
      </c>
      <c r="U9" s="588" t="str">
        <f>IF(☆start!$W$5=U$3,集計表!$E15,"")</f>
        <v/>
      </c>
      <c r="V9" s="588" t="str">
        <f>IF(☆start!$W$5=V$3,集計表!$E15,"")</f>
        <v/>
      </c>
      <c r="W9" s="588" t="str">
        <f>IF(☆start!$W$5=W$3,集計表!$E15,"")</f>
        <v/>
      </c>
      <c r="X9" s="588">
        <f>IF(☆start!$W$5=X$3,集計表!$E15,"")</f>
        <v>0</v>
      </c>
      <c r="Y9" s="588" t="str">
        <f>IF(☆start!$W$5=Y$3,集計表!$E15,"")</f>
        <v/>
      </c>
      <c r="Z9" s="588" t="str">
        <f>IF(☆start!$W$5=Z$3,集計表!$E15,"")</f>
        <v/>
      </c>
      <c r="AA9" s="588" t="str">
        <f>IF(☆start!$W$5=AA$3,集計表!$E15,"")</f>
        <v/>
      </c>
      <c r="AB9" s="588" t="str">
        <f>IF(☆start!$W$5=AB$3,集計表!$E15,"")</f>
        <v/>
      </c>
      <c r="AC9" s="588" t="str">
        <f>IF(☆start!$W$5=AC$3,集計表!$E15,"")</f>
        <v/>
      </c>
      <c r="AD9" s="588" t="str">
        <f>IF(☆start!$W$5=AD$3,集計表!$E15,"")</f>
        <v/>
      </c>
      <c r="AE9" s="588" t="str">
        <f>IF(☆start!$W$5=AE$3,集計表!$E15,"")</f>
        <v/>
      </c>
      <c r="AF9" s="588" t="str">
        <f>IF(☆start!$W$5=AF$3,集計表!$E15,"")</f>
        <v/>
      </c>
      <c r="AG9" s="589">
        <f t="shared" si="2"/>
        <v>0</v>
      </c>
    </row>
    <row r="10" spans="1:33" s="47" customFormat="1" ht="13.5" customHeight="1">
      <c r="A10" s="580"/>
      <c r="B10" s="727"/>
      <c r="C10" s="587">
        <f>+集計表!B16</f>
        <v>0</v>
      </c>
      <c r="D10" s="588" t="str">
        <f>IF(☆start!$W$5=D$3,集計表!$D16,"")</f>
        <v/>
      </c>
      <c r="E10" s="588" t="str">
        <f>IF(☆start!$W$5=E$3,集計表!$D16,"")</f>
        <v/>
      </c>
      <c r="F10" s="588" t="str">
        <f>IF(☆start!$W$5=F$3,集計表!$D16,"")</f>
        <v/>
      </c>
      <c r="G10" s="588">
        <f>IF(☆start!$W$5=G$3,集計表!$D16,"")</f>
        <v>0</v>
      </c>
      <c r="H10" s="588" t="str">
        <f>IF(☆start!$W$5=H$3,集計表!$D16,"")</f>
        <v/>
      </c>
      <c r="I10" s="588" t="str">
        <f>IF(☆start!$W$5=I$3,集計表!$D16,"")</f>
        <v/>
      </c>
      <c r="J10" s="588" t="str">
        <f>IF(☆start!$W$5=J$3,集計表!$D16,"")</f>
        <v/>
      </c>
      <c r="K10" s="588" t="str">
        <f>IF(☆start!$W$5=K$3,集計表!$D16,"")</f>
        <v/>
      </c>
      <c r="L10" s="588" t="str">
        <f>IF(☆start!$W$5=L$3,集計表!$D16,"")</f>
        <v/>
      </c>
      <c r="M10" s="588" t="str">
        <f>IF(☆start!$W$5=M$3,集計表!$D16,"")</f>
        <v/>
      </c>
      <c r="N10" s="588" t="str">
        <f>IF(☆start!$W$5=N$3,集計表!$D16,"")</f>
        <v/>
      </c>
      <c r="O10" s="588" t="str">
        <f>IF(☆start!$W$5=O$3,集計表!$D16,"")</f>
        <v/>
      </c>
      <c r="P10" s="589">
        <f t="shared" si="1"/>
        <v>0</v>
      </c>
      <c r="R10" s="580"/>
      <c r="S10" s="727"/>
      <c r="T10" s="612">
        <f t="shared" si="0"/>
        <v>0</v>
      </c>
      <c r="U10" s="588" t="str">
        <f>IF(☆start!$W$5=U$3,集計表!$E16,"")</f>
        <v/>
      </c>
      <c r="V10" s="588" t="str">
        <f>IF(☆start!$W$5=V$3,集計表!$E16,"")</f>
        <v/>
      </c>
      <c r="W10" s="588" t="str">
        <f>IF(☆start!$W$5=W$3,集計表!$E16,"")</f>
        <v/>
      </c>
      <c r="X10" s="588">
        <f>IF(☆start!$W$5=X$3,集計表!$E16,"")</f>
        <v>0</v>
      </c>
      <c r="Y10" s="588" t="str">
        <f>IF(☆start!$W$5=Y$3,集計表!$E16,"")</f>
        <v/>
      </c>
      <c r="Z10" s="588" t="str">
        <f>IF(☆start!$W$5=Z$3,集計表!$E16,"")</f>
        <v/>
      </c>
      <c r="AA10" s="588" t="str">
        <f>IF(☆start!$W$5=AA$3,集計表!$E16,"")</f>
        <v/>
      </c>
      <c r="AB10" s="588" t="str">
        <f>IF(☆start!$W$5=AB$3,集計表!$E16,"")</f>
        <v/>
      </c>
      <c r="AC10" s="588" t="str">
        <f>IF(☆start!$W$5=AC$3,集計表!$E16,"")</f>
        <v/>
      </c>
      <c r="AD10" s="588" t="str">
        <f>IF(☆start!$W$5=AD$3,集計表!$E16,"")</f>
        <v/>
      </c>
      <c r="AE10" s="588" t="str">
        <f>IF(☆start!$W$5=AE$3,集計表!$E16,"")</f>
        <v/>
      </c>
      <c r="AF10" s="588" t="str">
        <f>IF(☆start!$W$5=AF$3,集計表!$E16,"")</f>
        <v/>
      </c>
      <c r="AG10" s="589">
        <f t="shared" si="2"/>
        <v>0</v>
      </c>
    </row>
    <row r="11" spans="1:33" s="47" customFormat="1" ht="13.5" customHeight="1">
      <c r="A11" s="580"/>
      <c r="B11" s="727"/>
      <c r="C11" s="587">
        <f>+集計表!B17</f>
        <v>0</v>
      </c>
      <c r="D11" s="588" t="str">
        <f>IF(☆start!$W$5=D$3,集計表!$D17,"")</f>
        <v/>
      </c>
      <c r="E11" s="588" t="str">
        <f>IF(☆start!$W$5=E$3,集計表!$D17,"")</f>
        <v/>
      </c>
      <c r="F11" s="588" t="str">
        <f>IF(☆start!$W$5=F$3,集計表!$D17,"")</f>
        <v/>
      </c>
      <c r="G11" s="588">
        <f>IF(☆start!$W$5=G$3,集計表!$D17,"")</f>
        <v>0</v>
      </c>
      <c r="H11" s="588" t="str">
        <f>IF(☆start!$W$5=H$3,集計表!$D17,"")</f>
        <v/>
      </c>
      <c r="I11" s="588" t="str">
        <f>IF(☆start!$W$5=I$3,集計表!$D17,"")</f>
        <v/>
      </c>
      <c r="J11" s="588" t="str">
        <f>IF(☆start!$W$5=J$3,集計表!$D17,"")</f>
        <v/>
      </c>
      <c r="K11" s="588" t="str">
        <f>IF(☆start!$W$5=K$3,集計表!$D17,"")</f>
        <v/>
      </c>
      <c r="L11" s="588" t="str">
        <f>IF(☆start!$W$5=L$3,集計表!$D17,"")</f>
        <v/>
      </c>
      <c r="M11" s="588" t="str">
        <f>IF(☆start!$W$5=M$3,集計表!$D17,"")</f>
        <v/>
      </c>
      <c r="N11" s="588" t="str">
        <f>IF(☆start!$W$5=N$3,集計表!$D17,"")</f>
        <v/>
      </c>
      <c r="O11" s="588" t="str">
        <f>IF(☆start!$W$5=O$3,集計表!$D17,"")</f>
        <v/>
      </c>
      <c r="P11" s="589">
        <f t="shared" si="1"/>
        <v>0</v>
      </c>
      <c r="R11" s="580"/>
      <c r="S11" s="727"/>
      <c r="T11" s="612">
        <f t="shared" si="0"/>
        <v>0</v>
      </c>
      <c r="U11" s="588" t="str">
        <f>IF(☆start!$W$5=U$3,集計表!$E17,"")</f>
        <v/>
      </c>
      <c r="V11" s="588" t="str">
        <f>IF(☆start!$W$5=V$3,集計表!$E17,"")</f>
        <v/>
      </c>
      <c r="W11" s="588" t="str">
        <f>IF(☆start!$W$5=W$3,集計表!$E17,"")</f>
        <v/>
      </c>
      <c r="X11" s="588">
        <f>IF(☆start!$W$5=X$3,集計表!$E17,"")</f>
        <v>0</v>
      </c>
      <c r="Y11" s="588" t="str">
        <f>IF(☆start!$W$5=Y$3,集計表!$E17,"")</f>
        <v/>
      </c>
      <c r="Z11" s="588" t="str">
        <f>IF(☆start!$W$5=Z$3,集計表!$E17,"")</f>
        <v/>
      </c>
      <c r="AA11" s="588" t="str">
        <f>IF(☆start!$W$5=AA$3,集計表!$E17,"")</f>
        <v/>
      </c>
      <c r="AB11" s="588" t="str">
        <f>IF(☆start!$W$5=AB$3,集計表!$E17,"")</f>
        <v/>
      </c>
      <c r="AC11" s="588" t="str">
        <f>IF(☆start!$W$5=AC$3,集計表!$E17,"")</f>
        <v/>
      </c>
      <c r="AD11" s="588" t="str">
        <f>IF(☆start!$W$5=AD$3,集計表!$E17,"")</f>
        <v/>
      </c>
      <c r="AE11" s="588" t="str">
        <f>IF(☆start!$W$5=AE$3,集計表!$E17,"")</f>
        <v/>
      </c>
      <c r="AF11" s="588" t="str">
        <f>IF(☆start!$W$5=AF$3,集計表!$E17,"")</f>
        <v/>
      </c>
      <c r="AG11" s="589">
        <f t="shared" si="2"/>
        <v>0</v>
      </c>
    </row>
    <row r="12" spans="1:33" s="47" customFormat="1" ht="13.5" customHeight="1">
      <c r="A12" s="580"/>
      <c r="B12" s="727"/>
      <c r="C12" s="587">
        <f>+集計表!B18</f>
        <v>0</v>
      </c>
      <c r="D12" s="588" t="str">
        <f>IF(☆start!$W$5=D$3,集計表!$D18,"")</f>
        <v/>
      </c>
      <c r="E12" s="588" t="str">
        <f>IF(☆start!$W$5=E$3,集計表!$D18,"")</f>
        <v/>
      </c>
      <c r="F12" s="588" t="str">
        <f>IF(☆start!$W$5=F$3,集計表!$D18,"")</f>
        <v/>
      </c>
      <c r="G12" s="588">
        <f>IF(☆start!$W$5=G$3,集計表!$D18,"")</f>
        <v>0</v>
      </c>
      <c r="H12" s="588" t="str">
        <f>IF(☆start!$W$5=H$3,集計表!$D18,"")</f>
        <v/>
      </c>
      <c r="I12" s="588" t="str">
        <f>IF(☆start!$W$5=I$3,集計表!$D18,"")</f>
        <v/>
      </c>
      <c r="J12" s="588" t="str">
        <f>IF(☆start!$W$5=J$3,集計表!$D18,"")</f>
        <v/>
      </c>
      <c r="K12" s="588" t="str">
        <f>IF(☆start!$W$5=K$3,集計表!$D18,"")</f>
        <v/>
      </c>
      <c r="L12" s="588" t="str">
        <f>IF(☆start!$W$5=L$3,集計表!$D18,"")</f>
        <v/>
      </c>
      <c r="M12" s="588" t="str">
        <f>IF(☆start!$W$5=M$3,集計表!$D18,"")</f>
        <v/>
      </c>
      <c r="N12" s="588" t="str">
        <f>IF(☆start!$W$5=N$3,集計表!$D18,"")</f>
        <v/>
      </c>
      <c r="O12" s="588" t="str">
        <f>IF(☆start!$W$5=O$3,集計表!$D18,"")</f>
        <v/>
      </c>
      <c r="P12" s="589">
        <f t="shared" si="1"/>
        <v>0</v>
      </c>
      <c r="R12" s="580"/>
      <c r="S12" s="727"/>
      <c r="T12" s="612">
        <f t="shared" si="0"/>
        <v>0</v>
      </c>
      <c r="U12" s="588" t="str">
        <f>IF(☆start!$W$5=U$3,集計表!$E18,"")</f>
        <v/>
      </c>
      <c r="V12" s="588" t="str">
        <f>IF(☆start!$W$5=V$3,集計表!$E18,"")</f>
        <v/>
      </c>
      <c r="W12" s="588" t="str">
        <f>IF(☆start!$W$5=W$3,集計表!$E18,"")</f>
        <v/>
      </c>
      <c r="X12" s="588">
        <f>IF(☆start!$W$5=X$3,集計表!$E18,"")</f>
        <v>0</v>
      </c>
      <c r="Y12" s="588" t="str">
        <f>IF(☆start!$W$5=Y$3,集計表!$E18,"")</f>
        <v/>
      </c>
      <c r="Z12" s="588" t="str">
        <f>IF(☆start!$W$5=Z$3,集計表!$E18,"")</f>
        <v/>
      </c>
      <c r="AA12" s="588" t="str">
        <f>IF(☆start!$W$5=AA$3,集計表!$E18,"")</f>
        <v/>
      </c>
      <c r="AB12" s="588" t="str">
        <f>IF(☆start!$W$5=AB$3,集計表!$E18,"")</f>
        <v/>
      </c>
      <c r="AC12" s="588" t="str">
        <f>IF(☆start!$W$5=AC$3,集計表!$E18,"")</f>
        <v/>
      </c>
      <c r="AD12" s="588" t="str">
        <f>IF(☆start!$W$5=AD$3,集計表!$E18,"")</f>
        <v/>
      </c>
      <c r="AE12" s="588" t="str">
        <f>IF(☆start!$W$5=AE$3,集計表!$E18,"")</f>
        <v/>
      </c>
      <c r="AF12" s="588" t="str">
        <f>IF(☆start!$W$5=AF$3,集計表!$E18,"")</f>
        <v/>
      </c>
      <c r="AG12" s="589">
        <f t="shared" si="2"/>
        <v>0</v>
      </c>
    </row>
    <row r="13" spans="1:33" s="47" customFormat="1" ht="13.5" customHeight="1">
      <c r="A13" s="580"/>
      <c r="B13" s="727"/>
      <c r="C13" s="590" t="str">
        <f>+集計表!B19</f>
        <v>小　計</v>
      </c>
      <c r="D13" s="588" t="str">
        <f>IF(☆start!$W$5=D$3,集計表!$D19,"")</f>
        <v/>
      </c>
      <c r="E13" s="588" t="str">
        <f>IF(☆start!$W$5=E$3,集計表!$D19,"")</f>
        <v/>
      </c>
      <c r="F13" s="588" t="str">
        <f>IF(☆start!$W$5=F$3,集計表!$D19,"")</f>
        <v/>
      </c>
      <c r="G13" s="588">
        <f>IF(☆start!$W$5=G$3,集計表!$D19,"")</f>
        <v>0</v>
      </c>
      <c r="H13" s="588" t="str">
        <f>IF(☆start!$W$5=H$3,集計表!$D19,"")</f>
        <v/>
      </c>
      <c r="I13" s="588" t="str">
        <f>IF(☆start!$W$5=I$3,集計表!$D19,"")</f>
        <v/>
      </c>
      <c r="J13" s="588" t="str">
        <f>IF(☆start!$W$5=J$3,集計表!$D19,"")</f>
        <v/>
      </c>
      <c r="K13" s="588" t="str">
        <f>IF(☆start!$W$5=K$3,集計表!$D19,"")</f>
        <v/>
      </c>
      <c r="L13" s="588" t="str">
        <f>IF(☆start!$W$5=L$3,集計表!$D19,"")</f>
        <v/>
      </c>
      <c r="M13" s="588" t="str">
        <f>IF(☆start!$W$5=M$3,集計表!$D19,"")</f>
        <v/>
      </c>
      <c r="N13" s="588" t="str">
        <f>IF(☆start!$W$5=N$3,集計表!$D19,"")</f>
        <v/>
      </c>
      <c r="O13" s="588" t="str">
        <f>IF(☆start!$W$5=O$3,集計表!$D19,"")</f>
        <v/>
      </c>
      <c r="P13" s="589">
        <f t="shared" si="1"/>
        <v>0</v>
      </c>
      <c r="R13" s="580"/>
      <c r="S13" s="727"/>
      <c r="T13" s="590" t="str">
        <f t="shared" si="0"/>
        <v>小　計</v>
      </c>
      <c r="U13" s="588" t="str">
        <f>IF(☆start!$W$5=U$3,集計表!$E19,"")</f>
        <v/>
      </c>
      <c r="V13" s="588" t="str">
        <f>IF(☆start!$W$5=V$3,集計表!$E19,"")</f>
        <v/>
      </c>
      <c r="W13" s="588" t="str">
        <f>IF(☆start!$W$5=W$3,集計表!$E19,"")</f>
        <v/>
      </c>
      <c r="X13" s="588">
        <f>IF(☆start!$W$5=X$3,集計表!$E19,"")</f>
        <v>0</v>
      </c>
      <c r="Y13" s="588" t="str">
        <f>IF(☆start!$W$5=Y$3,集計表!$E19,"")</f>
        <v/>
      </c>
      <c r="Z13" s="588" t="str">
        <f>IF(☆start!$W$5=Z$3,集計表!$E19,"")</f>
        <v/>
      </c>
      <c r="AA13" s="588" t="str">
        <f>IF(☆start!$W$5=AA$3,集計表!$E19,"")</f>
        <v/>
      </c>
      <c r="AB13" s="588" t="str">
        <f>IF(☆start!$W$5=AB$3,集計表!$E19,"")</f>
        <v/>
      </c>
      <c r="AC13" s="588" t="str">
        <f>IF(☆start!$W$5=AC$3,集計表!$E19,"")</f>
        <v/>
      </c>
      <c r="AD13" s="588" t="str">
        <f>IF(☆start!$W$5=AD$3,集計表!$E19,"")</f>
        <v/>
      </c>
      <c r="AE13" s="588" t="str">
        <f>IF(☆start!$W$5=AE$3,集計表!$E19,"")</f>
        <v/>
      </c>
      <c r="AF13" s="588" t="str">
        <f>IF(☆start!$W$5=AF$3,集計表!$E19,"")</f>
        <v/>
      </c>
      <c r="AG13" s="589">
        <f t="shared" si="2"/>
        <v>0</v>
      </c>
    </row>
    <row r="14" spans="1:33" s="47" customFormat="1" ht="13.5" customHeight="1">
      <c r="A14" s="580"/>
      <c r="B14" s="727"/>
      <c r="C14" s="587" t="str">
        <f>+集計表!B20</f>
        <v>交通費</v>
      </c>
      <c r="D14" s="588" t="str">
        <f>IF(☆start!$W$5=D$3,集計表!$D20,"")</f>
        <v/>
      </c>
      <c r="E14" s="588" t="str">
        <f>IF(☆start!$W$5=E$3,集計表!$D20,"")</f>
        <v/>
      </c>
      <c r="F14" s="588" t="str">
        <f>IF(☆start!$W$5=F$3,集計表!$D20,"")</f>
        <v/>
      </c>
      <c r="G14" s="588">
        <f>IF(☆start!$W$5=G$3,集計表!$D20,"")</f>
        <v>0</v>
      </c>
      <c r="H14" s="588" t="str">
        <f>IF(☆start!$W$5=H$3,集計表!$D20,"")</f>
        <v/>
      </c>
      <c r="I14" s="588" t="str">
        <f>IF(☆start!$W$5=I$3,集計表!$D20,"")</f>
        <v/>
      </c>
      <c r="J14" s="588" t="str">
        <f>IF(☆start!$W$5=J$3,集計表!$D20,"")</f>
        <v/>
      </c>
      <c r="K14" s="588" t="str">
        <f>IF(☆start!$W$5=K$3,集計表!$D20,"")</f>
        <v/>
      </c>
      <c r="L14" s="588" t="str">
        <f>IF(☆start!$W$5=L$3,集計表!$D20,"")</f>
        <v/>
      </c>
      <c r="M14" s="588" t="str">
        <f>IF(☆start!$W$5=M$3,集計表!$D20,"")</f>
        <v/>
      </c>
      <c r="N14" s="588" t="str">
        <f>IF(☆start!$W$5=N$3,集計表!$D20,"")</f>
        <v/>
      </c>
      <c r="O14" s="588" t="str">
        <f>IF(☆start!$W$5=O$3,集計表!$D20,"")</f>
        <v/>
      </c>
      <c r="P14" s="589">
        <f t="shared" si="1"/>
        <v>0</v>
      </c>
      <c r="R14" s="580"/>
      <c r="S14" s="727"/>
      <c r="T14" s="612" t="str">
        <f t="shared" si="0"/>
        <v>交通費</v>
      </c>
      <c r="U14" s="588" t="str">
        <f>IF(☆start!$W$5=U$3,集計表!$E20,"")</f>
        <v/>
      </c>
      <c r="V14" s="588" t="str">
        <f>IF(☆start!$W$5=V$3,集計表!$E20,"")</f>
        <v/>
      </c>
      <c r="W14" s="588" t="str">
        <f>IF(☆start!$W$5=W$3,集計表!$E20,"")</f>
        <v/>
      </c>
      <c r="X14" s="588">
        <f>IF(☆start!$W$5=X$3,集計表!$E20,"")</f>
        <v>0</v>
      </c>
      <c r="Y14" s="588" t="str">
        <f>IF(☆start!$W$5=Y$3,集計表!$E20,"")</f>
        <v/>
      </c>
      <c r="Z14" s="588" t="str">
        <f>IF(☆start!$W$5=Z$3,集計表!$E20,"")</f>
        <v/>
      </c>
      <c r="AA14" s="588" t="str">
        <f>IF(☆start!$W$5=AA$3,集計表!$E20,"")</f>
        <v/>
      </c>
      <c r="AB14" s="588" t="str">
        <f>IF(☆start!$W$5=AB$3,集計表!$E20,"")</f>
        <v/>
      </c>
      <c r="AC14" s="588" t="str">
        <f>IF(☆start!$W$5=AC$3,集計表!$E20,"")</f>
        <v/>
      </c>
      <c r="AD14" s="588" t="str">
        <f>IF(☆start!$W$5=AD$3,集計表!$E20,"")</f>
        <v/>
      </c>
      <c r="AE14" s="588" t="str">
        <f>IF(☆start!$W$5=AE$3,集計表!$E20,"")</f>
        <v/>
      </c>
      <c r="AF14" s="588" t="str">
        <f>IF(☆start!$W$5=AF$3,集計表!$E20,"")</f>
        <v/>
      </c>
      <c r="AG14" s="589">
        <f t="shared" si="2"/>
        <v>0</v>
      </c>
    </row>
    <row r="15" spans="1:33" s="47" customFormat="1" ht="13.5" customHeight="1">
      <c r="A15" s="580"/>
      <c r="B15" s="728"/>
      <c r="C15" s="590" t="str">
        <f>+集計表!B21</f>
        <v>合　計</v>
      </c>
      <c r="D15" s="588" t="str">
        <f>IF(☆start!$W$5=D$3,集計表!$D21,"")</f>
        <v/>
      </c>
      <c r="E15" s="588" t="str">
        <f>IF(☆start!$W$5=E$3,集計表!$D21,"")</f>
        <v/>
      </c>
      <c r="F15" s="588" t="str">
        <f>IF(☆start!$W$5=F$3,集計表!$D21,"")</f>
        <v/>
      </c>
      <c r="G15" s="588">
        <f>IF(☆start!$W$5=G$3,集計表!$D21,"")</f>
        <v>0</v>
      </c>
      <c r="H15" s="588" t="str">
        <f>IF(☆start!$W$5=H$3,集計表!$D21,"")</f>
        <v/>
      </c>
      <c r="I15" s="588" t="str">
        <f>IF(☆start!$W$5=I$3,集計表!$D21,"")</f>
        <v/>
      </c>
      <c r="J15" s="588" t="str">
        <f>IF(☆start!$W$5=J$3,集計表!$D21,"")</f>
        <v/>
      </c>
      <c r="K15" s="588" t="str">
        <f>IF(☆start!$W$5=K$3,集計表!$D21,"")</f>
        <v/>
      </c>
      <c r="L15" s="588" t="str">
        <f>IF(☆start!$W$5=L$3,集計表!$D21,"")</f>
        <v/>
      </c>
      <c r="M15" s="588" t="str">
        <f>IF(☆start!$W$5=M$3,集計表!$D21,"")</f>
        <v/>
      </c>
      <c r="N15" s="588" t="str">
        <f>IF(☆start!$W$5=N$3,集計表!$D21,"")</f>
        <v/>
      </c>
      <c r="O15" s="588" t="str">
        <f>IF(☆start!$W$5=O$3,集計表!$D21,"")</f>
        <v/>
      </c>
      <c r="P15" s="589">
        <f t="shared" si="1"/>
        <v>0</v>
      </c>
      <c r="R15" s="580"/>
      <c r="S15" s="728"/>
      <c r="T15" s="590" t="str">
        <f t="shared" si="0"/>
        <v>合　計</v>
      </c>
      <c r="U15" s="588" t="str">
        <f>IF(☆start!$W$5=U$3,集計表!$E21,"")</f>
        <v/>
      </c>
      <c r="V15" s="588" t="str">
        <f>IF(☆start!$W$5=V$3,集計表!$E21,"")</f>
        <v/>
      </c>
      <c r="W15" s="588" t="str">
        <f>IF(☆start!$W$5=W$3,集計表!$E21,"")</f>
        <v/>
      </c>
      <c r="X15" s="588">
        <f>IF(☆start!$W$5=X$3,集計表!$E21,"")</f>
        <v>0</v>
      </c>
      <c r="Y15" s="588" t="str">
        <f>IF(☆start!$W$5=Y$3,集計表!$E21,"")</f>
        <v/>
      </c>
      <c r="Z15" s="588" t="str">
        <f>IF(☆start!$W$5=Z$3,集計表!$E21,"")</f>
        <v/>
      </c>
      <c r="AA15" s="588" t="str">
        <f>IF(☆start!$W$5=AA$3,集計表!$E21,"")</f>
        <v/>
      </c>
      <c r="AB15" s="588" t="str">
        <f>IF(☆start!$W$5=AB$3,集計表!$E21,"")</f>
        <v/>
      </c>
      <c r="AC15" s="588" t="str">
        <f>IF(☆start!$W$5=AC$3,集計表!$E21,"")</f>
        <v/>
      </c>
      <c r="AD15" s="588" t="str">
        <f>IF(☆start!$W$5=AD$3,集計表!$E21,"")</f>
        <v/>
      </c>
      <c r="AE15" s="588" t="str">
        <f>IF(☆start!$W$5=AE$3,集計表!$E21,"")</f>
        <v/>
      </c>
      <c r="AF15" s="588" t="str">
        <f>IF(☆start!$W$5=AF$3,集計表!$E21,"")</f>
        <v/>
      </c>
      <c r="AG15" s="589">
        <f t="shared" si="2"/>
        <v>0</v>
      </c>
    </row>
    <row r="16" spans="1:33" s="47" customFormat="1" ht="13.5" customHeight="1">
      <c r="A16" s="580"/>
      <c r="B16" s="726" t="s">
        <v>43</v>
      </c>
      <c r="C16" s="587" t="str">
        <f>+集計表!B22</f>
        <v>健康保険</v>
      </c>
      <c r="D16" s="588" t="str">
        <f>IF(☆start!$W$5=D$3,集計表!$D22,"")</f>
        <v/>
      </c>
      <c r="E16" s="588" t="str">
        <f>IF(☆start!$W$5=E$3,集計表!$D22,"")</f>
        <v/>
      </c>
      <c r="F16" s="588" t="str">
        <f>IF(☆start!$W$5=F$3,集計表!$D22,"")</f>
        <v/>
      </c>
      <c r="G16" s="588">
        <f>IF(☆start!$W$5=G$3,集計表!$D22,"")</f>
        <v>0</v>
      </c>
      <c r="H16" s="588" t="str">
        <f>IF(☆start!$W$5=H$3,集計表!$D22,"")</f>
        <v/>
      </c>
      <c r="I16" s="588" t="str">
        <f>IF(☆start!$W$5=I$3,集計表!$D22,"")</f>
        <v/>
      </c>
      <c r="J16" s="588" t="str">
        <f>IF(☆start!$W$5=J$3,集計表!$D22,"")</f>
        <v/>
      </c>
      <c r="K16" s="588" t="str">
        <f>IF(☆start!$W$5=K$3,集計表!$D22,"")</f>
        <v/>
      </c>
      <c r="L16" s="588" t="str">
        <f>IF(☆start!$W$5=L$3,集計表!$D22,"")</f>
        <v/>
      </c>
      <c r="M16" s="588" t="str">
        <f>IF(☆start!$W$5=M$3,集計表!$D22,"")</f>
        <v/>
      </c>
      <c r="N16" s="588" t="str">
        <f>IF(☆start!$W$5=N$3,集計表!$D22,"")</f>
        <v/>
      </c>
      <c r="O16" s="588" t="str">
        <f>IF(☆start!$W$5=O$3,集計表!$D22,"")</f>
        <v/>
      </c>
      <c r="P16" s="589">
        <f t="shared" si="1"/>
        <v>0</v>
      </c>
      <c r="R16" s="580"/>
      <c r="S16" s="726" t="s">
        <v>43</v>
      </c>
      <c r="T16" s="612" t="str">
        <f t="shared" si="0"/>
        <v>健康保険</v>
      </c>
      <c r="U16" s="588" t="str">
        <f>IF(☆start!$W$5=U$3,集計表!$E22,"")</f>
        <v/>
      </c>
      <c r="V16" s="588" t="str">
        <f>IF(☆start!$W$5=V$3,集計表!$E22,"")</f>
        <v/>
      </c>
      <c r="W16" s="588" t="str">
        <f>IF(☆start!$W$5=W$3,集計表!$E22,"")</f>
        <v/>
      </c>
      <c r="X16" s="588">
        <f>IF(☆start!$W$5=X$3,集計表!$E22,"")</f>
        <v>0</v>
      </c>
      <c r="Y16" s="588" t="str">
        <f>IF(☆start!$W$5=Y$3,集計表!$E22,"")</f>
        <v/>
      </c>
      <c r="Z16" s="588" t="str">
        <f>IF(☆start!$W$5=Z$3,集計表!$E22,"")</f>
        <v/>
      </c>
      <c r="AA16" s="588" t="str">
        <f>IF(☆start!$W$5=AA$3,集計表!$E22,"")</f>
        <v/>
      </c>
      <c r="AB16" s="588" t="str">
        <f>IF(☆start!$W$5=AB$3,集計表!$E22,"")</f>
        <v/>
      </c>
      <c r="AC16" s="588" t="str">
        <f>IF(☆start!$W$5=AC$3,集計表!$E22,"")</f>
        <v/>
      </c>
      <c r="AD16" s="588" t="str">
        <f>IF(☆start!$W$5=AD$3,集計表!$E22,"")</f>
        <v/>
      </c>
      <c r="AE16" s="588" t="str">
        <f>IF(☆start!$W$5=AE$3,集計表!$E22,"")</f>
        <v/>
      </c>
      <c r="AF16" s="588" t="str">
        <f>IF(☆start!$W$5=AF$3,集計表!$E22,"")</f>
        <v/>
      </c>
      <c r="AG16" s="589">
        <f t="shared" si="2"/>
        <v>0</v>
      </c>
    </row>
    <row r="17" spans="1:33" s="47" customFormat="1" ht="13.5" customHeight="1">
      <c r="A17" s="580"/>
      <c r="B17" s="727"/>
      <c r="C17" s="587" t="str">
        <f>+集計表!B23</f>
        <v>厚生年金</v>
      </c>
      <c r="D17" s="588" t="str">
        <f>IF(☆start!$W$5=D$3,集計表!$D23,"")</f>
        <v/>
      </c>
      <c r="E17" s="588" t="str">
        <f>IF(☆start!$W$5=E$3,集計表!$D23,"")</f>
        <v/>
      </c>
      <c r="F17" s="588" t="str">
        <f>IF(☆start!$W$5=F$3,集計表!$D23,"")</f>
        <v/>
      </c>
      <c r="G17" s="588">
        <f>IF(☆start!$W$5=G$3,集計表!$D23,"")</f>
        <v>0</v>
      </c>
      <c r="H17" s="588" t="str">
        <f>IF(☆start!$W$5=H$3,集計表!$D23,"")</f>
        <v/>
      </c>
      <c r="I17" s="588" t="str">
        <f>IF(☆start!$W$5=I$3,集計表!$D23,"")</f>
        <v/>
      </c>
      <c r="J17" s="588" t="str">
        <f>IF(☆start!$W$5=J$3,集計表!$D23,"")</f>
        <v/>
      </c>
      <c r="K17" s="588" t="str">
        <f>IF(☆start!$W$5=K$3,集計表!$D23,"")</f>
        <v/>
      </c>
      <c r="L17" s="588" t="str">
        <f>IF(☆start!$W$5=L$3,集計表!$D23,"")</f>
        <v/>
      </c>
      <c r="M17" s="588" t="str">
        <f>IF(☆start!$W$5=M$3,集計表!$D23,"")</f>
        <v/>
      </c>
      <c r="N17" s="588" t="str">
        <f>IF(☆start!$W$5=N$3,集計表!$D23,"")</f>
        <v/>
      </c>
      <c r="O17" s="588" t="str">
        <f>IF(☆start!$W$5=O$3,集計表!$D23,"")</f>
        <v/>
      </c>
      <c r="P17" s="589">
        <f t="shared" si="1"/>
        <v>0</v>
      </c>
      <c r="R17" s="580"/>
      <c r="S17" s="727"/>
      <c r="T17" s="612" t="str">
        <f t="shared" si="0"/>
        <v>厚生年金</v>
      </c>
      <c r="U17" s="588" t="str">
        <f>IF(☆start!$W$5=U$3,集計表!$E23,"")</f>
        <v/>
      </c>
      <c r="V17" s="588" t="str">
        <f>IF(☆start!$W$5=V$3,集計表!$E23,"")</f>
        <v/>
      </c>
      <c r="W17" s="588" t="str">
        <f>IF(☆start!$W$5=W$3,集計表!$E23,"")</f>
        <v/>
      </c>
      <c r="X17" s="588">
        <f>IF(☆start!$W$5=X$3,集計表!$E23,"")</f>
        <v>0</v>
      </c>
      <c r="Y17" s="588" t="str">
        <f>IF(☆start!$W$5=Y$3,集計表!$E23,"")</f>
        <v/>
      </c>
      <c r="Z17" s="588" t="str">
        <f>IF(☆start!$W$5=Z$3,集計表!$E23,"")</f>
        <v/>
      </c>
      <c r="AA17" s="588" t="str">
        <f>IF(☆start!$W$5=AA$3,集計表!$E23,"")</f>
        <v/>
      </c>
      <c r="AB17" s="588" t="str">
        <f>IF(☆start!$W$5=AB$3,集計表!$E23,"")</f>
        <v/>
      </c>
      <c r="AC17" s="588" t="str">
        <f>IF(☆start!$W$5=AC$3,集計表!$E23,"")</f>
        <v/>
      </c>
      <c r="AD17" s="588" t="str">
        <f>IF(☆start!$W$5=AD$3,集計表!$E23,"")</f>
        <v/>
      </c>
      <c r="AE17" s="588" t="str">
        <f>IF(☆start!$W$5=AE$3,集計表!$E23,"")</f>
        <v/>
      </c>
      <c r="AF17" s="588" t="str">
        <f>IF(☆start!$W$5=AF$3,集計表!$E23,"")</f>
        <v/>
      </c>
      <c r="AG17" s="589">
        <f t="shared" si="2"/>
        <v>0</v>
      </c>
    </row>
    <row r="18" spans="1:33" s="47" customFormat="1" ht="13.5" customHeight="1">
      <c r="A18" s="580"/>
      <c r="B18" s="727"/>
      <c r="C18" s="587" t="str">
        <f>+集計表!B24</f>
        <v>雇用保険</v>
      </c>
      <c r="D18" s="588" t="str">
        <f>IF(☆start!$W$5=D$3,集計表!$D24,"")</f>
        <v/>
      </c>
      <c r="E18" s="588" t="str">
        <f>IF(☆start!$W$5=E$3,集計表!$D24,"")</f>
        <v/>
      </c>
      <c r="F18" s="588" t="str">
        <f>IF(☆start!$W$5=F$3,集計表!$D24,"")</f>
        <v/>
      </c>
      <c r="G18" s="588">
        <f>IF(☆start!$W$5=G$3,集計表!$D24,"")</f>
        <v>0</v>
      </c>
      <c r="H18" s="588" t="str">
        <f>IF(☆start!$W$5=H$3,集計表!$D24,"")</f>
        <v/>
      </c>
      <c r="I18" s="588" t="str">
        <f>IF(☆start!$W$5=I$3,集計表!$D24,"")</f>
        <v/>
      </c>
      <c r="J18" s="588" t="str">
        <f>IF(☆start!$W$5=J$3,集計表!$D24,"")</f>
        <v/>
      </c>
      <c r="K18" s="588" t="str">
        <f>IF(☆start!$W$5=K$3,集計表!$D24,"")</f>
        <v/>
      </c>
      <c r="L18" s="588" t="str">
        <f>IF(☆start!$W$5=L$3,集計表!$D24,"")</f>
        <v/>
      </c>
      <c r="M18" s="588" t="str">
        <f>IF(☆start!$W$5=M$3,集計表!$D24,"")</f>
        <v/>
      </c>
      <c r="N18" s="588" t="str">
        <f>IF(☆start!$W$5=N$3,集計表!$D24,"")</f>
        <v/>
      </c>
      <c r="O18" s="588" t="str">
        <f>IF(☆start!$W$5=O$3,集計表!$D24,"")</f>
        <v/>
      </c>
      <c r="P18" s="589">
        <f t="shared" si="1"/>
        <v>0</v>
      </c>
      <c r="R18" s="580"/>
      <c r="S18" s="727"/>
      <c r="T18" s="612" t="str">
        <f t="shared" si="0"/>
        <v>雇用保険</v>
      </c>
      <c r="U18" s="588" t="str">
        <f>IF(☆start!$W$5=U$3,集計表!$E24,"")</f>
        <v/>
      </c>
      <c r="V18" s="588" t="str">
        <f>IF(☆start!$W$5=V$3,集計表!$E24,"")</f>
        <v/>
      </c>
      <c r="W18" s="588" t="str">
        <f>IF(☆start!$W$5=W$3,集計表!$E24,"")</f>
        <v/>
      </c>
      <c r="X18" s="588">
        <f>IF(☆start!$W$5=X$3,集計表!$E24,"")</f>
        <v>0</v>
      </c>
      <c r="Y18" s="588" t="str">
        <f>IF(☆start!$W$5=Y$3,集計表!$E24,"")</f>
        <v/>
      </c>
      <c r="Z18" s="588" t="str">
        <f>IF(☆start!$W$5=Z$3,集計表!$E24,"")</f>
        <v/>
      </c>
      <c r="AA18" s="588" t="str">
        <f>IF(☆start!$W$5=AA$3,集計表!$E24,"")</f>
        <v/>
      </c>
      <c r="AB18" s="588" t="str">
        <f>IF(☆start!$W$5=AB$3,集計表!$E24,"")</f>
        <v/>
      </c>
      <c r="AC18" s="588" t="str">
        <f>IF(☆start!$W$5=AC$3,集計表!$E24,"")</f>
        <v/>
      </c>
      <c r="AD18" s="588" t="str">
        <f>IF(☆start!$W$5=AD$3,集計表!$E24,"")</f>
        <v/>
      </c>
      <c r="AE18" s="588" t="str">
        <f>IF(☆start!$W$5=AE$3,集計表!$E24,"")</f>
        <v/>
      </c>
      <c r="AF18" s="588" t="str">
        <f>IF(☆start!$W$5=AF$3,集計表!$E24,"")</f>
        <v/>
      </c>
      <c r="AG18" s="589">
        <f t="shared" si="2"/>
        <v>0</v>
      </c>
    </row>
    <row r="19" spans="1:33" s="47" customFormat="1" ht="13.5" customHeight="1">
      <c r="A19" s="580"/>
      <c r="B19" s="727"/>
      <c r="C19" s="587" t="str">
        <f>+集計表!B25</f>
        <v>所得税</v>
      </c>
      <c r="D19" s="588" t="str">
        <f>IF(☆start!$W$5=D$3,集計表!$D25,"")</f>
        <v/>
      </c>
      <c r="E19" s="588" t="str">
        <f>IF(☆start!$W$5=E$3,集計表!$D25,"")</f>
        <v/>
      </c>
      <c r="F19" s="588" t="str">
        <f>IF(☆start!$W$5=F$3,集計表!$D25,"")</f>
        <v/>
      </c>
      <c r="G19" s="588">
        <f>IF(☆start!$W$5=G$3,集計表!$D25,"")</f>
        <v>0</v>
      </c>
      <c r="H19" s="588" t="str">
        <f>IF(☆start!$W$5=H$3,集計表!$D25,"")</f>
        <v/>
      </c>
      <c r="I19" s="588" t="str">
        <f>IF(☆start!$W$5=I$3,集計表!$D25,"")</f>
        <v/>
      </c>
      <c r="J19" s="588" t="str">
        <f>IF(☆start!$W$5=J$3,集計表!$D25,"")</f>
        <v/>
      </c>
      <c r="K19" s="588" t="str">
        <f>IF(☆start!$W$5=K$3,集計表!$D25,"")</f>
        <v/>
      </c>
      <c r="L19" s="588" t="str">
        <f>IF(☆start!$W$5=L$3,集計表!$D25,"")</f>
        <v/>
      </c>
      <c r="M19" s="588" t="str">
        <f>IF(☆start!$W$5=M$3,集計表!$D25,"")</f>
        <v/>
      </c>
      <c r="N19" s="588" t="str">
        <f>IF(☆start!$W$5=N$3,集計表!$D25,"")</f>
        <v/>
      </c>
      <c r="O19" s="588" t="str">
        <f>IF(☆start!$W$5=O$3,集計表!$D25,"")</f>
        <v/>
      </c>
      <c r="P19" s="589">
        <f t="shared" si="1"/>
        <v>0</v>
      </c>
      <c r="R19" s="580"/>
      <c r="S19" s="727"/>
      <c r="T19" s="612" t="str">
        <f t="shared" si="0"/>
        <v>所得税</v>
      </c>
      <c r="U19" s="588" t="str">
        <f>IF(☆start!$W$5=U$3,集計表!$E25,"")</f>
        <v/>
      </c>
      <c r="V19" s="588" t="str">
        <f>IF(☆start!$W$5=V$3,集計表!$E25,"")</f>
        <v/>
      </c>
      <c r="W19" s="588" t="str">
        <f>IF(☆start!$W$5=W$3,集計表!$E25,"")</f>
        <v/>
      </c>
      <c r="X19" s="588">
        <f>IF(☆start!$W$5=X$3,集計表!$E25,"")</f>
        <v>0</v>
      </c>
      <c r="Y19" s="588" t="str">
        <f>IF(☆start!$W$5=Y$3,集計表!$E25,"")</f>
        <v/>
      </c>
      <c r="Z19" s="588" t="str">
        <f>IF(☆start!$W$5=Z$3,集計表!$E25,"")</f>
        <v/>
      </c>
      <c r="AA19" s="588" t="str">
        <f>IF(☆start!$W$5=AA$3,集計表!$E25,"")</f>
        <v/>
      </c>
      <c r="AB19" s="588" t="str">
        <f>IF(☆start!$W$5=AB$3,集計表!$E25,"")</f>
        <v/>
      </c>
      <c r="AC19" s="588" t="str">
        <f>IF(☆start!$W$5=AC$3,集計表!$E25,"")</f>
        <v/>
      </c>
      <c r="AD19" s="588" t="str">
        <f>IF(☆start!$W$5=AD$3,集計表!$E25,"")</f>
        <v/>
      </c>
      <c r="AE19" s="588" t="str">
        <f>IF(☆start!$W$5=AE$3,集計表!$E25,"")</f>
        <v/>
      </c>
      <c r="AF19" s="588" t="str">
        <f>IF(☆start!$W$5=AF$3,集計表!$E25,"")</f>
        <v/>
      </c>
      <c r="AG19" s="589">
        <f t="shared" si="2"/>
        <v>0</v>
      </c>
    </row>
    <row r="20" spans="1:33" s="47" customFormat="1" ht="13.5" customHeight="1">
      <c r="A20" s="580"/>
      <c r="B20" s="727"/>
      <c r="C20" s="587" t="str">
        <f>+集計表!B26</f>
        <v>住民税</v>
      </c>
      <c r="D20" s="588" t="str">
        <f>IF(☆start!$W$5=D$3,集計表!$D26,"")</f>
        <v/>
      </c>
      <c r="E20" s="588" t="str">
        <f>IF(☆start!$W$5=E$3,集計表!$D26,"")</f>
        <v/>
      </c>
      <c r="F20" s="588" t="str">
        <f>IF(☆start!$W$5=F$3,集計表!$D26,"")</f>
        <v/>
      </c>
      <c r="G20" s="588">
        <f>IF(☆start!$W$5=G$3,集計表!$D26,"")</f>
        <v>0</v>
      </c>
      <c r="H20" s="588" t="str">
        <f>IF(☆start!$W$5=H$3,集計表!$D26,"")</f>
        <v/>
      </c>
      <c r="I20" s="588" t="str">
        <f>IF(☆start!$W$5=I$3,集計表!$D26,"")</f>
        <v/>
      </c>
      <c r="J20" s="588" t="str">
        <f>IF(☆start!$W$5=J$3,集計表!$D26,"")</f>
        <v/>
      </c>
      <c r="K20" s="588" t="str">
        <f>IF(☆start!$W$5=K$3,集計表!$D26,"")</f>
        <v/>
      </c>
      <c r="L20" s="588" t="str">
        <f>IF(☆start!$W$5=L$3,集計表!$D26,"")</f>
        <v/>
      </c>
      <c r="M20" s="588" t="str">
        <f>IF(☆start!$W$5=M$3,集計表!$D26,"")</f>
        <v/>
      </c>
      <c r="N20" s="588" t="str">
        <f>IF(☆start!$W$5=N$3,集計表!$D26,"")</f>
        <v/>
      </c>
      <c r="O20" s="588" t="str">
        <f>IF(☆start!$W$5=O$3,集計表!$D26,"")</f>
        <v/>
      </c>
      <c r="P20" s="589">
        <f t="shared" si="1"/>
        <v>0</v>
      </c>
      <c r="R20" s="580"/>
      <c r="S20" s="727"/>
      <c r="T20" s="612" t="str">
        <f t="shared" si="0"/>
        <v>住民税</v>
      </c>
      <c r="U20" s="588" t="str">
        <f>IF(☆start!$W$5=U$3,集計表!$E26,"")</f>
        <v/>
      </c>
      <c r="V20" s="588" t="str">
        <f>IF(☆start!$W$5=V$3,集計表!$E26,"")</f>
        <v/>
      </c>
      <c r="W20" s="588" t="str">
        <f>IF(☆start!$W$5=W$3,集計表!$E26,"")</f>
        <v/>
      </c>
      <c r="X20" s="588">
        <f>IF(☆start!$W$5=X$3,集計表!$E26,"")</f>
        <v>0</v>
      </c>
      <c r="Y20" s="588" t="str">
        <f>IF(☆start!$W$5=Y$3,集計表!$E26,"")</f>
        <v/>
      </c>
      <c r="Z20" s="588" t="str">
        <f>IF(☆start!$W$5=Z$3,集計表!$E26,"")</f>
        <v/>
      </c>
      <c r="AA20" s="588" t="str">
        <f>IF(☆start!$W$5=AA$3,集計表!$E26,"")</f>
        <v/>
      </c>
      <c r="AB20" s="588" t="str">
        <f>IF(☆start!$W$5=AB$3,集計表!$E26,"")</f>
        <v/>
      </c>
      <c r="AC20" s="588" t="str">
        <f>IF(☆start!$W$5=AC$3,集計表!$E26,"")</f>
        <v/>
      </c>
      <c r="AD20" s="588" t="str">
        <f>IF(☆start!$W$5=AD$3,集計表!$E26,"")</f>
        <v/>
      </c>
      <c r="AE20" s="588" t="str">
        <f>IF(☆start!$W$5=AE$3,集計表!$E26,"")</f>
        <v/>
      </c>
      <c r="AF20" s="588" t="str">
        <f>IF(☆start!$W$5=AF$3,集計表!$E26,"")</f>
        <v/>
      </c>
      <c r="AG20" s="589">
        <f t="shared" si="2"/>
        <v>0</v>
      </c>
    </row>
    <row r="21" spans="1:33" s="47" customFormat="1" ht="13.5" customHeight="1">
      <c r="A21" s="580"/>
      <c r="B21" s="727"/>
      <c r="C21" s="587">
        <f>+集計表!B27</f>
        <v>0</v>
      </c>
      <c r="D21" s="588" t="str">
        <f>IF(☆start!$W$5=D$3,集計表!$D27,"")</f>
        <v/>
      </c>
      <c r="E21" s="588" t="str">
        <f>IF(☆start!$W$5=E$3,集計表!$D27,"")</f>
        <v/>
      </c>
      <c r="F21" s="588" t="str">
        <f>IF(☆start!$W$5=F$3,集計表!$D27,"")</f>
        <v/>
      </c>
      <c r="G21" s="588">
        <f>IF(☆start!$W$5=G$3,集計表!$D27,"")</f>
        <v>0</v>
      </c>
      <c r="H21" s="588" t="str">
        <f>IF(☆start!$W$5=H$3,集計表!$D27,"")</f>
        <v/>
      </c>
      <c r="I21" s="588" t="str">
        <f>IF(☆start!$W$5=I$3,集計表!$D27,"")</f>
        <v/>
      </c>
      <c r="J21" s="588" t="str">
        <f>IF(☆start!$W$5=J$3,集計表!$D27,"")</f>
        <v/>
      </c>
      <c r="K21" s="588" t="str">
        <f>IF(☆start!$W$5=K$3,集計表!$D27,"")</f>
        <v/>
      </c>
      <c r="L21" s="588" t="str">
        <f>IF(☆start!$W$5=L$3,集計表!$D27,"")</f>
        <v/>
      </c>
      <c r="M21" s="588" t="str">
        <f>IF(☆start!$W$5=M$3,集計表!$D27,"")</f>
        <v/>
      </c>
      <c r="N21" s="588" t="str">
        <f>IF(☆start!$W$5=N$3,集計表!$D27,"")</f>
        <v/>
      </c>
      <c r="O21" s="588" t="str">
        <f>IF(☆start!$W$5=O$3,集計表!$D27,"")</f>
        <v/>
      </c>
      <c r="P21" s="589">
        <f t="shared" si="1"/>
        <v>0</v>
      </c>
      <c r="R21" s="580"/>
      <c r="S21" s="727"/>
      <c r="T21" s="612">
        <f t="shared" si="0"/>
        <v>0</v>
      </c>
      <c r="U21" s="588" t="str">
        <f>IF(☆start!$W$5=U$3,集計表!$E27,"")</f>
        <v/>
      </c>
      <c r="V21" s="588" t="str">
        <f>IF(☆start!$W$5=V$3,集計表!$E27,"")</f>
        <v/>
      </c>
      <c r="W21" s="588" t="str">
        <f>IF(☆start!$W$5=W$3,集計表!$E27,"")</f>
        <v/>
      </c>
      <c r="X21" s="588">
        <f>IF(☆start!$W$5=X$3,集計表!$E27,"")</f>
        <v>0</v>
      </c>
      <c r="Y21" s="588" t="str">
        <f>IF(☆start!$W$5=Y$3,集計表!$E27,"")</f>
        <v/>
      </c>
      <c r="Z21" s="588" t="str">
        <f>IF(☆start!$W$5=Z$3,集計表!$E27,"")</f>
        <v/>
      </c>
      <c r="AA21" s="588" t="str">
        <f>IF(☆start!$W$5=AA$3,集計表!$E27,"")</f>
        <v/>
      </c>
      <c r="AB21" s="588" t="str">
        <f>IF(☆start!$W$5=AB$3,集計表!$E27,"")</f>
        <v/>
      </c>
      <c r="AC21" s="588" t="str">
        <f>IF(☆start!$W$5=AC$3,集計表!$E27,"")</f>
        <v/>
      </c>
      <c r="AD21" s="588" t="str">
        <f>IF(☆start!$W$5=AD$3,集計表!$E27,"")</f>
        <v/>
      </c>
      <c r="AE21" s="588" t="str">
        <f>IF(☆start!$W$5=AE$3,集計表!$E27,"")</f>
        <v/>
      </c>
      <c r="AF21" s="588" t="str">
        <f>IF(☆start!$W$5=AF$3,集計表!$E27,"")</f>
        <v/>
      </c>
      <c r="AG21" s="589">
        <f t="shared" si="2"/>
        <v>0</v>
      </c>
    </row>
    <row r="22" spans="1:33" s="47" customFormat="1" ht="13.5" customHeight="1">
      <c r="A22" s="580"/>
      <c r="B22" s="727"/>
      <c r="C22" s="587">
        <f>+集計表!B28</f>
        <v>0</v>
      </c>
      <c r="D22" s="588" t="str">
        <f>IF(☆start!$W$5=D$3,集計表!$D28,"")</f>
        <v/>
      </c>
      <c r="E22" s="588" t="str">
        <f>IF(☆start!$W$5=E$3,集計表!$D28,"")</f>
        <v/>
      </c>
      <c r="F22" s="588" t="str">
        <f>IF(☆start!$W$5=F$3,集計表!$D28,"")</f>
        <v/>
      </c>
      <c r="G22" s="588">
        <f>IF(☆start!$W$5=G$3,集計表!$D28,"")</f>
        <v>0</v>
      </c>
      <c r="H22" s="588" t="str">
        <f>IF(☆start!$W$5=H$3,集計表!$D28,"")</f>
        <v/>
      </c>
      <c r="I22" s="588" t="str">
        <f>IF(☆start!$W$5=I$3,集計表!$D28,"")</f>
        <v/>
      </c>
      <c r="J22" s="588" t="str">
        <f>IF(☆start!$W$5=J$3,集計表!$D28,"")</f>
        <v/>
      </c>
      <c r="K22" s="588" t="str">
        <f>IF(☆start!$W$5=K$3,集計表!$D28,"")</f>
        <v/>
      </c>
      <c r="L22" s="588" t="str">
        <f>IF(☆start!$W$5=L$3,集計表!$D28,"")</f>
        <v/>
      </c>
      <c r="M22" s="588" t="str">
        <f>IF(☆start!$W$5=M$3,集計表!$D28,"")</f>
        <v/>
      </c>
      <c r="N22" s="588" t="str">
        <f>IF(☆start!$W$5=N$3,集計表!$D28,"")</f>
        <v/>
      </c>
      <c r="O22" s="588" t="str">
        <f>IF(☆start!$W$5=O$3,集計表!$D28,"")</f>
        <v/>
      </c>
      <c r="P22" s="589">
        <f t="shared" si="1"/>
        <v>0</v>
      </c>
      <c r="R22" s="580"/>
      <c r="S22" s="727"/>
      <c r="T22" s="612">
        <f t="shared" si="0"/>
        <v>0</v>
      </c>
      <c r="U22" s="588" t="str">
        <f>IF(☆start!$W$5=U$3,集計表!$E28,"")</f>
        <v/>
      </c>
      <c r="V22" s="588" t="str">
        <f>IF(☆start!$W$5=V$3,集計表!$E28,"")</f>
        <v/>
      </c>
      <c r="W22" s="588" t="str">
        <f>IF(☆start!$W$5=W$3,集計表!$E28,"")</f>
        <v/>
      </c>
      <c r="X22" s="588">
        <f>IF(☆start!$W$5=X$3,集計表!$E28,"")</f>
        <v>0</v>
      </c>
      <c r="Y22" s="588" t="str">
        <f>IF(☆start!$W$5=Y$3,集計表!$E28,"")</f>
        <v/>
      </c>
      <c r="Z22" s="588" t="str">
        <f>IF(☆start!$W$5=Z$3,集計表!$E28,"")</f>
        <v/>
      </c>
      <c r="AA22" s="588" t="str">
        <f>IF(☆start!$W$5=AA$3,集計表!$E28,"")</f>
        <v/>
      </c>
      <c r="AB22" s="588" t="str">
        <f>IF(☆start!$W$5=AB$3,集計表!$E28,"")</f>
        <v/>
      </c>
      <c r="AC22" s="588" t="str">
        <f>IF(☆start!$W$5=AC$3,集計表!$E28,"")</f>
        <v/>
      </c>
      <c r="AD22" s="588" t="str">
        <f>IF(☆start!$W$5=AD$3,集計表!$E28,"")</f>
        <v/>
      </c>
      <c r="AE22" s="588" t="str">
        <f>IF(☆start!$W$5=AE$3,集計表!$E28,"")</f>
        <v/>
      </c>
      <c r="AF22" s="588" t="str">
        <f>IF(☆start!$W$5=AF$3,集計表!$E28,"")</f>
        <v/>
      </c>
      <c r="AG22" s="589">
        <f t="shared" si="2"/>
        <v>0</v>
      </c>
    </row>
    <row r="23" spans="1:33" s="47" customFormat="1" ht="13.5" customHeight="1">
      <c r="A23" s="580"/>
      <c r="B23" s="727"/>
      <c r="C23" s="587">
        <f>+集計表!B29</f>
        <v>0</v>
      </c>
      <c r="D23" s="588" t="str">
        <f>IF(☆start!$W$5=D$3,集計表!$D29,"")</f>
        <v/>
      </c>
      <c r="E23" s="588" t="str">
        <f>IF(☆start!$W$5=E$3,集計表!$D29,"")</f>
        <v/>
      </c>
      <c r="F23" s="588" t="str">
        <f>IF(☆start!$W$5=F$3,集計表!$D29,"")</f>
        <v/>
      </c>
      <c r="G23" s="588">
        <f>IF(☆start!$W$5=G$3,集計表!$D29,"")</f>
        <v>0</v>
      </c>
      <c r="H23" s="588" t="str">
        <f>IF(☆start!$W$5=H$3,集計表!$D29,"")</f>
        <v/>
      </c>
      <c r="I23" s="588" t="str">
        <f>IF(☆start!$W$5=I$3,集計表!$D29,"")</f>
        <v/>
      </c>
      <c r="J23" s="588" t="str">
        <f>IF(☆start!$W$5=J$3,集計表!$D29,"")</f>
        <v/>
      </c>
      <c r="K23" s="588" t="str">
        <f>IF(☆start!$W$5=K$3,集計表!$D29,"")</f>
        <v/>
      </c>
      <c r="L23" s="588" t="str">
        <f>IF(☆start!$W$5=L$3,集計表!$D29,"")</f>
        <v/>
      </c>
      <c r="M23" s="588" t="str">
        <f>IF(☆start!$W$5=M$3,集計表!$D29,"")</f>
        <v/>
      </c>
      <c r="N23" s="588" t="str">
        <f>IF(☆start!$W$5=N$3,集計表!$D29,"")</f>
        <v/>
      </c>
      <c r="O23" s="588" t="str">
        <f>IF(☆start!$W$5=O$3,集計表!$D29,"")</f>
        <v/>
      </c>
      <c r="P23" s="589">
        <f t="shared" si="1"/>
        <v>0</v>
      </c>
      <c r="R23" s="580"/>
      <c r="S23" s="727"/>
      <c r="T23" s="612">
        <f t="shared" si="0"/>
        <v>0</v>
      </c>
      <c r="U23" s="588" t="str">
        <f>IF(☆start!$W$5=U$3,集計表!$E29,"")</f>
        <v/>
      </c>
      <c r="V23" s="588" t="str">
        <f>IF(☆start!$W$5=V$3,集計表!$E29,"")</f>
        <v/>
      </c>
      <c r="W23" s="588" t="str">
        <f>IF(☆start!$W$5=W$3,集計表!$E29,"")</f>
        <v/>
      </c>
      <c r="X23" s="588">
        <f>IF(☆start!$W$5=X$3,集計表!$E29,"")</f>
        <v>0</v>
      </c>
      <c r="Y23" s="588" t="str">
        <f>IF(☆start!$W$5=Y$3,集計表!$E29,"")</f>
        <v/>
      </c>
      <c r="Z23" s="588" t="str">
        <f>IF(☆start!$W$5=Z$3,集計表!$E29,"")</f>
        <v/>
      </c>
      <c r="AA23" s="588" t="str">
        <f>IF(☆start!$W$5=AA$3,集計表!$E29,"")</f>
        <v/>
      </c>
      <c r="AB23" s="588" t="str">
        <f>IF(☆start!$W$5=AB$3,集計表!$E29,"")</f>
        <v/>
      </c>
      <c r="AC23" s="588" t="str">
        <f>IF(☆start!$W$5=AC$3,集計表!$E29,"")</f>
        <v/>
      </c>
      <c r="AD23" s="588" t="str">
        <f>IF(☆start!$W$5=AD$3,集計表!$E29,"")</f>
        <v/>
      </c>
      <c r="AE23" s="588" t="str">
        <f>IF(☆start!$W$5=AE$3,集計表!$E29,"")</f>
        <v/>
      </c>
      <c r="AF23" s="588" t="str">
        <f>IF(☆start!$W$5=AF$3,集計表!$E29,"")</f>
        <v/>
      </c>
      <c r="AG23" s="589">
        <f t="shared" si="2"/>
        <v>0</v>
      </c>
    </row>
    <row r="24" spans="1:33" s="47" customFormat="1" ht="13.5" customHeight="1">
      <c r="A24" s="580"/>
      <c r="B24" s="611"/>
      <c r="C24" s="590" t="str">
        <f>+集計表!B30</f>
        <v>合　計</v>
      </c>
      <c r="D24" s="588" t="str">
        <f>IF(☆start!$W$5=D$3,集計表!$D30,"")</f>
        <v/>
      </c>
      <c r="E24" s="588" t="str">
        <f>IF(☆start!$W$5=E$3,集計表!$D30,"")</f>
        <v/>
      </c>
      <c r="F24" s="588" t="str">
        <f>IF(☆start!$W$5=F$3,集計表!$D30,"")</f>
        <v/>
      </c>
      <c r="G24" s="588">
        <f>IF(☆start!$W$5=G$3,集計表!$D30,"")</f>
        <v>0</v>
      </c>
      <c r="H24" s="588" t="str">
        <f>IF(☆start!$W$5=H$3,集計表!$D30,"")</f>
        <v/>
      </c>
      <c r="I24" s="588" t="str">
        <f>IF(☆start!$W$5=I$3,集計表!$D30,"")</f>
        <v/>
      </c>
      <c r="J24" s="588" t="str">
        <f>IF(☆start!$W$5=J$3,集計表!$D30,"")</f>
        <v/>
      </c>
      <c r="K24" s="588" t="str">
        <f>IF(☆start!$W$5=K$3,集計表!$D30,"")</f>
        <v/>
      </c>
      <c r="L24" s="588" t="str">
        <f>IF(☆start!$W$5=L$3,集計表!$D30,"")</f>
        <v/>
      </c>
      <c r="M24" s="588" t="str">
        <f>IF(☆start!$W$5=M$3,集計表!$D30,"")</f>
        <v/>
      </c>
      <c r="N24" s="588" t="str">
        <f>IF(☆start!$W$5=N$3,集計表!$D30,"")</f>
        <v/>
      </c>
      <c r="O24" s="588" t="str">
        <f>IF(☆start!$W$5=O$3,集計表!$D30,"")</f>
        <v/>
      </c>
      <c r="P24" s="589">
        <f t="shared" si="1"/>
        <v>0</v>
      </c>
      <c r="R24" s="580"/>
      <c r="S24" s="611"/>
      <c r="T24" s="590" t="str">
        <f t="shared" si="0"/>
        <v>合　計</v>
      </c>
      <c r="U24" s="588" t="str">
        <f>IF(☆start!$W$5=U$3,集計表!$E30,"")</f>
        <v/>
      </c>
      <c r="V24" s="588" t="str">
        <f>IF(☆start!$W$5=V$3,集計表!$E30,"")</f>
        <v/>
      </c>
      <c r="W24" s="588" t="str">
        <f>IF(☆start!$W$5=W$3,集計表!$E30,"")</f>
        <v/>
      </c>
      <c r="X24" s="588">
        <f>IF(☆start!$W$5=X$3,集計表!$E30,"")</f>
        <v>0</v>
      </c>
      <c r="Y24" s="588" t="str">
        <f>IF(☆start!$W$5=Y$3,集計表!$E30,"")</f>
        <v/>
      </c>
      <c r="Z24" s="588" t="str">
        <f>IF(☆start!$W$5=Z$3,集計表!$E30,"")</f>
        <v/>
      </c>
      <c r="AA24" s="588" t="str">
        <f>IF(☆start!$W$5=AA$3,集計表!$E30,"")</f>
        <v/>
      </c>
      <c r="AB24" s="588" t="str">
        <f>IF(☆start!$W$5=AB$3,集計表!$E30,"")</f>
        <v/>
      </c>
      <c r="AC24" s="588" t="str">
        <f>IF(☆start!$W$5=AC$3,集計表!$E30,"")</f>
        <v/>
      </c>
      <c r="AD24" s="588" t="str">
        <f>IF(☆start!$W$5=AD$3,集計表!$E30,"")</f>
        <v/>
      </c>
      <c r="AE24" s="588" t="str">
        <f>IF(☆start!$W$5=AE$3,集計表!$E30,"")</f>
        <v/>
      </c>
      <c r="AF24" s="588" t="str">
        <f>IF(☆start!$W$5=AF$3,集計表!$E30,"")</f>
        <v/>
      </c>
      <c r="AG24" s="589">
        <f t="shared" si="2"/>
        <v>0</v>
      </c>
    </row>
    <row r="25" spans="1:33" s="47" customFormat="1" ht="13.5" customHeight="1">
      <c r="A25" s="580"/>
      <c r="C25" s="591" t="s">
        <v>10</v>
      </c>
      <c r="D25" s="588" t="str">
        <f>IF(☆start!$W$5=D$3,集計表!$D31,"")</f>
        <v/>
      </c>
      <c r="E25" s="588" t="str">
        <f>IF(☆start!$W$5=E$3,集計表!$D31,"")</f>
        <v/>
      </c>
      <c r="F25" s="588" t="str">
        <f>IF(☆start!$W$5=F$3,集計表!$D31,"")</f>
        <v/>
      </c>
      <c r="G25" s="588">
        <f>IF(☆start!$W$5=G$3,集計表!$D31,"")</f>
        <v>0</v>
      </c>
      <c r="H25" s="588" t="str">
        <f>IF(☆start!$W$5=H$3,集計表!$D31,"")</f>
        <v/>
      </c>
      <c r="I25" s="588" t="str">
        <f>IF(☆start!$W$5=I$3,集計表!$D31,"")</f>
        <v/>
      </c>
      <c r="J25" s="588" t="str">
        <f>IF(☆start!$W$5=J$3,集計表!$D31,"")</f>
        <v/>
      </c>
      <c r="K25" s="588" t="str">
        <f>IF(☆start!$W$5=K$3,集計表!$D31,"")</f>
        <v/>
      </c>
      <c r="L25" s="588" t="str">
        <f>IF(☆start!$W$5=L$3,集計表!$D31,"")</f>
        <v/>
      </c>
      <c r="M25" s="588" t="str">
        <f>IF(☆start!$W$5=M$3,集計表!$D31,"")</f>
        <v/>
      </c>
      <c r="N25" s="588" t="str">
        <f>IF(☆start!$W$5=N$3,集計表!$D31,"")</f>
        <v/>
      </c>
      <c r="O25" s="588" t="str">
        <f>IF(☆start!$W$5=O$3,集計表!$D31,"")</f>
        <v/>
      </c>
      <c r="P25" s="589">
        <f t="shared" si="1"/>
        <v>0</v>
      </c>
      <c r="R25" s="580"/>
      <c r="S25" s="732" t="s">
        <v>10</v>
      </c>
      <c r="T25" s="733"/>
      <c r="U25" s="588" t="str">
        <f>IF(☆start!$W$5=U$3,集計表!$E31,"")</f>
        <v/>
      </c>
      <c r="V25" s="588" t="str">
        <f>IF(☆start!$W$5=V$3,集計表!$E31,"")</f>
        <v/>
      </c>
      <c r="W25" s="588" t="str">
        <f>IF(☆start!$W$5=W$3,集計表!$E31,"")</f>
        <v/>
      </c>
      <c r="X25" s="588">
        <f>IF(☆start!$W$5=X$3,集計表!$E31,"")</f>
        <v>0</v>
      </c>
      <c r="Y25" s="588" t="str">
        <f>IF(☆start!$W$5=Y$3,集計表!$E31,"")</f>
        <v/>
      </c>
      <c r="Z25" s="588" t="str">
        <f>IF(☆start!$W$5=Z$3,集計表!$E31,"")</f>
        <v/>
      </c>
      <c r="AA25" s="588" t="str">
        <f>IF(☆start!$W$5=AA$3,集計表!$E31,"")</f>
        <v/>
      </c>
      <c r="AB25" s="588" t="str">
        <f>IF(☆start!$W$5=AB$3,集計表!$E31,"")</f>
        <v/>
      </c>
      <c r="AC25" s="588" t="str">
        <f>IF(☆start!$W$5=AC$3,集計表!$E31,"")</f>
        <v/>
      </c>
      <c r="AD25" s="588" t="str">
        <f>IF(☆start!$W$5=AD$3,集計表!$E31,"")</f>
        <v/>
      </c>
      <c r="AE25" s="588" t="str">
        <f>IF(☆start!$W$5=AE$3,集計表!$E31,"")</f>
        <v/>
      </c>
      <c r="AF25" s="588" t="str">
        <f>IF(☆start!$W$5=AF$3,集計表!$E31,"")</f>
        <v/>
      </c>
      <c r="AG25" s="589">
        <f t="shared" si="2"/>
        <v>0</v>
      </c>
    </row>
    <row r="26" spans="1:33" ht="9.75" customHeight="1"/>
    <row r="27" spans="1:33" ht="15" customHeight="1"/>
    <row r="28" spans="1:33">
      <c r="A28" s="20"/>
      <c r="B28" s="582" t="s">
        <v>244</v>
      </c>
      <c r="C28" s="592" t="s">
        <v>248</v>
      </c>
      <c r="D28" s="584">
        <v>1</v>
      </c>
      <c r="E28" s="584">
        <v>2</v>
      </c>
      <c r="F28" s="584">
        <v>3</v>
      </c>
      <c r="G28" s="584">
        <v>4</v>
      </c>
      <c r="H28" s="584">
        <v>5</v>
      </c>
      <c r="I28" s="584">
        <v>6</v>
      </c>
      <c r="J28" s="584">
        <v>7</v>
      </c>
      <c r="K28" s="584">
        <v>8</v>
      </c>
      <c r="L28" s="584">
        <v>9</v>
      </c>
      <c r="M28" s="584">
        <v>10</v>
      </c>
      <c r="N28" s="584">
        <v>11</v>
      </c>
      <c r="O28" s="585" t="s">
        <v>246</v>
      </c>
      <c r="P28" s="582" t="s">
        <v>26</v>
      </c>
      <c r="Q28" s="593"/>
      <c r="S28" s="582" t="s">
        <v>247</v>
      </c>
      <c r="T28" s="587"/>
      <c r="U28" s="584">
        <v>1</v>
      </c>
      <c r="V28" s="584">
        <v>2</v>
      </c>
      <c r="W28" s="584">
        <v>3</v>
      </c>
      <c r="X28" s="584">
        <v>4</v>
      </c>
      <c r="Y28" s="584">
        <v>5</v>
      </c>
      <c r="Z28" s="584">
        <v>6</v>
      </c>
      <c r="AA28" s="584">
        <v>7</v>
      </c>
      <c r="AB28" s="584">
        <v>8</v>
      </c>
      <c r="AC28" s="584">
        <v>9</v>
      </c>
      <c r="AD28" s="584">
        <v>10</v>
      </c>
      <c r="AE28" s="584">
        <v>11</v>
      </c>
      <c r="AF28" s="585" t="s">
        <v>246</v>
      </c>
      <c r="AG28" s="582" t="s">
        <v>26</v>
      </c>
    </row>
    <row r="29" spans="1:33" ht="13.5" customHeight="1">
      <c r="A29" s="20"/>
      <c r="B29" s="729" t="s">
        <v>249</v>
      </c>
      <c r="C29" s="594" t="str">
        <f>+賞与!C14</f>
        <v>賞　与</v>
      </c>
      <c r="D29" s="588" t="str">
        <f>IF(☆start!$W$5=D$28,賞与!$C$8,"")</f>
        <v/>
      </c>
      <c r="E29" s="588" t="str">
        <f>IF(☆start!$W$5=E$28,賞与!$C$8,"")</f>
        <v/>
      </c>
      <c r="F29" s="588" t="str">
        <f>IF(☆start!$W$5=F$28,賞与!$C$8,"")</f>
        <v/>
      </c>
      <c r="G29" s="588">
        <f>IF(☆start!$W$5=G$28,賞与!$C$8,"")</f>
        <v>0</v>
      </c>
      <c r="H29" s="588" t="str">
        <f>IF(☆start!$W$5=H$28,賞与!$C$8,"")</f>
        <v/>
      </c>
      <c r="I29" s="588" t="str">
        <f>IF(☆start!$W$5=I$28,賞与!$C$8,"")</f>
        <v/>
      </c>
      <c r="J29" s="588" t="str">
        <f>IF(☆start!$W$5=J$28,賞与!$C$8,"")</f>
        <v/>
      </c>
      <c r="K29" s="588" t="str">
        <f>IF(☆start!$W$5=K$28,賞与!$C$8,"")</f>
        <v/>
      </c>
      <c r="L29" s="588" t="str">
        <f>IF(☆start!$W$5=L$28,賞与!$C$8,"")</f>
        <v/>
      </c>
      <c r="M29" s="588" t="str">
        <f>IF(☆start!$W$5=M$28,賞与!$C$8,"")</f>
        <v/>
      </c>
      <c r="N29" s="588" t="str">
        <f>IF(☆start!$W$5=N$28,賞与!$C$8,"")</f>
        <v/>
      </c>
      <c r="O29" s="588" t="str">
        <f>IF(☆start!$W$5=O$28,賞与!$C$8,"")</f>
        <v/>
      </c>
      <c r="P29" s="589">
        <f t="shared" ref="P29:P37" si="3">SUM(D29:O29)</f>
        <v>0</v>
      </c>
      <c r="Q29" s="593"/>
      <c r="S29" s="729" t="s">
        <v>249</v>
      </c>
      <c r="T29" s="594" t="str">
        <f t="shared" ref="T29:T36" si="4">+C29</f>
        <v>賞　与</v>
      </c>
      <c r="U29" s="588" t="str">
        <f>IF(☆start!$W$5=U$28,賞与!$C$9,"")</f>
        <v/>
      </c>
      <c r="V29" s="588" t="str">
        <f>IF(☆start!$W$5=V$28,賞与!$C$9,"")</f>
        <v/>
      </c>
      <c r="W29" s="588" t="str">
        <f>IF(☆start!$W$5=W$28,賞与!$C$9,"")</f>
        <v/>
      </c>
      <c r="X29" s="588">
        <f>IF(☆start!$W$5=X$28,賞与!$C$9,"")</f>
        <v>0</v>
      </c>
      <c r="Y29" s="588" t="str">
        <f>IF(☆start!$W$5=Y$28,賞与!$C$9,"")</f>
        <v/>
      </c>
      <c r="Z29" s="588" t="str">
        <f>IF(☆start!$W$5=Z$28,賞与!$C$9,"")</f>
        <v/>
      </c>
      <c r="AA29" s="588" t="str">
        <f>IF(☆start!$W$5=AA$28,賞与!$C$9,"")</f>
        <v/>
      </c>
      <c r="AB29" s="588" t="str">
        <f>IF(☆start!$W$5=AB$28,賞与!$C$9,"")</f>
        <v/>
      </c>
      <c r="AC29" s="588" t="str">
        <f>IF(☆start!$W$5=AC$28,賞与!$C$9,"")</f>
        <v/>
      </c>
      <c r="AD29" s="588" t="str">
        <f>IF(☆start!$W$5=AD$28,賞与!$C$9,"")</f>
        <v/>
      </c>
      <c r="AE29" s="588" t="str">
        <f>IF(☆start!$W$5=AE$28,賞与!$C$9,"")</f>
        <v/>
      </c>
      <c r="AF29" s="588" t="str">
        <f>IF(☆start!$W$5=AF$28,賞与!$C$9,"")</f>
        <v/>
      </c>
      <c r="AG29" s="589">
        <f t="shared" ref="AG29:AG37" si="5">SUM(U29:AF29)</f>
        <v>0</v>
      </c>
    </row>
    <row r="30" spans="1:33">
      <c r="A30" s="20"/>
      <c r="B30" s="730"/>
      <c r="C30" s="594" t="str">
        <f>+賞与!D7</f>
        <v>諸手当</v>
      </c>
      <c r="D30" s="588" t="str">
        <f>IF(☆start!$W$5=D$28,賞与!$D$8,"")</f>
        <v/>
      </c>
      <c r="E30" s="588" t="str">
        <f>IF(☆start!$W$5=E$28,賞与!$D$8,"")</f>
        <v/>
      </c>
      <c r="F30" s="588" t="str">
        <f>IF(☆start!$W$5=F$28,賞与!$D$8,"")</f>
        <v/>
      </c>
      <c r="G30" s="588">
        <f>IF(☆start!$W$5=G$28,賞与!$D$8,"")</f>
        <v>0</v>
      </c>
      <c r="H30" s="588" t="str">
        <f>IF(☆start!$W$5=H$28,賞与!$D$8,"")</f>
        <v/>
      </c>
      <c r="I30" s="588" t="str">
        <f>IF(☆start!$W$5=I$28,賞与!$D$8,"")</f>
        <v/>
      </c>
      <c r="J30" s="588" t="str">
        <f>IF(☆start!$W$5=J$28,賞与!$D$8,"")</f>
        <v/>
      </c>
      <c r="K30" s="588" t="str">
        <f>IF(☆start!$W$5=K$28,賞与!$D$8,"")</f>
        <v/>
      </c>
      <c r="L30" s="588" t="str">
        <f>IF(☆start!$W$5=L$28,賞与!$D$8,"")</f>
        <v/>
      </c>
      <c r="M30" s="588" t="str">
        <f>IF(☆start!$W$5=M$28,賞与!$D$8,"")</f>
        <v/>
      </c>
      <c r="N30" s="588" t="str">
        <f>IF(☆start!$W$5=N$28,賞与!$D$8,"")</f>
        <v/>
      </c>
      <c r="O30" s="588" t="str">
        <f>IF(☆start!$W$5=O$28,賞与!$D$8,"")</f>
        <v/>
      </c>
      <c r="P30" s="589">
        <f t="shared" si="3"/>
        <v>0</v>
      </c>
      <c r="Q30" s="593"/>
      <c r="S30" s="730"/>
      <c r="T30" s="594" t="str">
        <f t="shared" si="4"/>
        <v>諸手当</v>
      </c>
      <c r="U30" s="588" t="str">
        <f>IF(☆start!$W$5=U$28,賞与!$D$9,"")</f>
        <v/>
      </c>
      <c r="V30" s="588" t="str">
        <f>IF(☆start!$W$5=V$28,賞与!$D$9,"")</f>
        <v/>
      </c>
      <c r="W30" s="588" t="str">
        <f>IF(☆start!$W$5=W$28,賞与!$D$9,"")</f>
        <v/>
      </c>
      <c r="X30" s="588">
        <f>IF(☆start!$W$5=X$28,賞与!$D$9,"")</f>
        <v>0</v>
      </c>
      <c r="Y30" s="588" t="str">
        <f>IF(☆start!$W$5=Y$28,賞与!$D$9,"")</f>
        <v/>
      </c>
      <c r="Z30" s="588" t="str">
        <f>IF(☆start!$W$5=Z$28,賞与!$D$9,"")</f>
        <v/>
      </c>
      <c r="AA30" s="588" t="str">
        <f>IF(☆start!$W$5=AA$28,賞与!$D$9,"")</f>
        <v/>
      </c>
      <c r="AB30" s="588" t="str">
        <f>IF(☆start!$W$5=AB$28,賞与!$D$9,"")</f>
        <v/>
      </c>
      <c r="AC30" s="588" t="str">
        <f>IF(☆start!$W$5=AC$28,賞与!$D$9,"")</f>
        <v/>
      </c>
      <c r="AD30" s="588" t="str">
        <f>IF(☆start!$W$5=AD$28,賞与!$D$9,"")</f>
        <v/>
      </c>
      <c r="AE30" s="588" t="str">
        <f>IF(☆start!$W$5=AE$28,賞与!$D$9,"")</f>
        <v/>
      </c>
      <c r="AF30" s="588" t="str">
        <f>IF(☆start!$W$5=AF$28,賞与!$D$9,"")</f>
        <v/>
      </c>
      <c r="AG30" s="589">
        <f t="shared" si="5"/>
        <v>0</v>
      </c>
    </row>
    <row r="31" spans="1:33">
      <c r="A31" s="20"/>
      <c r="B31" s="731"/>
      <c r="C31" s="594" t="str">
        <f>+賞与!E7</f>
        <v>支給金額</v>
      </c>
      <c r="D31" s="588" t="str">
        <f>IF(☆start!$W$5=D$28,賞与!$E$8,"")</f>
        <v/>
      </c>
      <c r="E31" s="588" t="str">
        <f>IF(☆start!$W$5=E$28,賞与!$E$8,"")</f>
        <v/>
      </c>
      <c r="F31" s="588" t="str">
        <f>IF(☆start!$W$5=F$28,賞与!$E$8,"")</f>
        <v/>
      </c>
      <c r="G31" s="588">
        <f>IF(☆start!$W$5=G$28,賞与!$E$8,"")</f>
        <v>0</v>
      </c>
      <c r="H31" s="588" t="str">
        <f>IF(☆start!$W$5=H$28,賞与!$E$8,"")</f>
        <v/>
      </c>
      <c r="I31" s="588" t="str">
        <f>IF(☆start!$W$5=I$28,賞与!$E$8,"")</f>
        <v/>
      </c>
      <c r="J31" s="588" t="str">
        <f>IF(☆start!$W$5=J$28,賞与!$E$8,"")</f>
        <v/>
      </c>
      <c r="K31" s="588" t="str">
        <f>IF(☆start!$W$5=K$28,賞与!$E$8,"")</f>
        <v/>
      </c>
      <c r="L31" s="588" t="str">
        <f>IF(☆start!$W$5=L$28,賞与!$E$8,"")</f>
        <v/>
      </c>
      <c r="M31" s="588" t="str">
        <f>IF(☆start!$W$5=M$28,賞与!$E$8,"")</f>
        <v/>
      </c>
      <c r="N31" s="588" t="str">
        <f>IF(☆start!$W$5=N$28,賞与!$E$8,"")</f>
        <v/>
      </c>
      <c r="O31" s="588" t="str">
        <f>IF(☆start!$W$5=O$28,賞与!$E$8,"")</f>
        <v/>
      </c>
      <c r="P31" s="589">
        <f t="shared" si="3"/>
        <v>0</v>
      </c>
      <c r="Q31" s="593"/>
      <c r="S31" s="731"/>
      <c r="T31" s="594" t="str">
        <f t="shared" si="4"/>
        <v>支給金額</v>
      </c>
      <c r="U31" s="588" t="str">
        <f>IF(☆start!$W$5=U$28,賞与!$E$9,"")</f>
        <v/>
      </c>
      <c r="V31" s="588" t="str">
        <f>IF(☆start!$W$5=V$28,賞与!$E$9,"")</f>
        <v/>
      </c>
      <c r="W31" s="588" t="str">
        <f>IF(☆start!$W$5=W$28,賞与!$E$9,"")</f>
        <v/>
      </c>
      <c r="X31" s="588">
        <f>IF(☆start!$W$5=X$28,賞与!$E$9,"")</f>
        <v>0</v>
      </c>
      <c r="Y31" s="588" t="str">
        <f>IF(☆start!$W$5=Y$28,賞与!$E$9,"")</f>
        <v/>
      </c>
      <c r="Z31" s="588" t="str">
        <f>IF(☆start!$W$5=Z$28,賞与!$E$9,"")</f>
        <v/>
      </c>
      <c r="AA31" s="588" t="str">
        <f>IF(☆start!$W$5=AA$28,賞与!$E$9,"")</f>
        <v/>
      </c>
      <c r="AB31" s="588" t="str">
        <f>IF(☆start!$W$5=AB$28,賞与!$E$9,"")</f>
        <v/>
      </c>
      <c r="AC31" s="588" t="str">
        <f>IF(☆start!$W$5=AC$28,賞与!$E$9,"")</f>
        <v/>
      </c>
      <c r="AD31" s="588" t="str">
        <f>IF(☆start!$W$5=AD$28,賞与!$E$9,"")</f>
        <v/>
      </c>
      <c r="AE31" s="588" t="str">
        <f>IF(☆start!$W$5=AE$28,賞与!$E$9,"")</f>
        <v/>
      </c>
      <c r="AF31" s="588" t="str">
        <f>IF(☆start!$W$5=AF$28,賞与!$E$9,"")</f>
        <v/>
      </c>
      <c r="AG31" s="589">
        <f t="shared" si="5"/>
        <v>0</v>
      </c>
    </row>
    <row r="32" spans="1:33" ht="13.5" customHeight="1">
      <c r="A32" s="20"/>
      <c r="B32" s="729" t="s">
        <v>250</v>
      </c>
      <c r="C32" s="594" t="str">
        <f>+賞与!F7</f>
        <v>健康保険</v>
      </c>
      <c r="D32" s="588" t="str">
        <f>IF(☆start!$W$5=D$28,賞与!$F$8,"")</f>
        <v/>
      </c>
      <c r="E32" s="588" t="str">
        <f>IF(☆start!$W$5=E$28,賞与!$F$8,"")</f>
        <v/>
      </c>
      <c r="F32" s="588" t="str">
        <f>IF(☆start!$W$5=F$28,賞与!$F$8,"")</f>
        <v/>
      </c>
      <c r="G32" s="588">
        <f>IF(☆start!$W$5=G$28,賞与!$F$8,"")</f>
        <v>0</v>
      </c>
      <c r="H32" s="588" t="str">
        <f>IF(☆start!$W$5=H$28,賞与!$F$8,"")</f>
        <v/>
      </c>
      <c r="I32" s="588" t="str">
        <f>IF(☆start!$W$5=I$28,賞与!$F$8,"")</f>
        <v/>
      </c>
      <c r="J32" s="588" t="str">
        <f>IF(☆start!$W$5=J$28,賞与!$F$8,"")</f>
        <v/>
      </c>
      <c r="K32" s="588" t="str">
        <f>IF(☆start!$W$5=K$28,賞与!$F$8,"")</f>
        <v/>
      </c>
      <c r="L32" s="588" t="str">
        <f>IF(☆start!$W$5=L$28,賞与!$F$8,"")</f>
        <v/>
      </c>
      <c r="M32" s="588" t="str">
        <f>IF(☆start!$W$5=M$28,賞与!$F$8,"")</f>
        <v/>
      </c>
      <c r="N32" s="588" t="str">
        <f>IF(☆start!$W$5=N$28,賞与!$F$8,"")</f>
        <v/>
      </c>
      <c r="O32" s="588" t="str">
        <f>IF(☆start!$W$5=O$28,賞与!$F$8,"")</f>
        <v/>
      </c>
      <c r="P32" s="589">
        <f t="shared" si="3"/>
        <v>0</v>
      </c>
      <c r="Q32" s="593"/>
      <c r="S32" s="729" t="s">
        <v>250</v>
      </c>
      <c r="T32" s="594" t="str">
        <f t="shared" si="4"/>
        <v>健康保険</v>
      </c>
      <c r="U32" s="588" t="str">
        <f>IF(☆start!$W$5=U$28,賞与!$F$9,"")</f>
        <v/>
      </c>
      <c r="V32" s="588" t="str">
        <f>IF(☆start!$W$5=V$28,賞与!$F$9,"")</f>
        <v/>
      </c>
      <c r="W32" s="588" t="str">
        <f>IF(☆start!$W$5=W$28,賞与!$F$9,"")</f>
        <v/>
      </c>
      <c r="X32" s="588">
        <f>IF(☆start!$W$5=X$28,賞与!$F$9,"")</f>
        <v>0</v>
      </c>
      <c r="Y32" s="588" t="str">
        <f>IF(☆start!$W$5=Y$28,賞与!$F$9,"")</f>
        <v/>
      </c>
      <c r="Z32" s="588" t="str">
        <f>IF(☆start!$W$5=Z$28,賞与!$F$9,"")</f>
        <v/>
      </c>
      <c r="AA32" s="588" t="str">
        <f>IF(☆start!$W$5=AA$28,賞与!$F$9,"")</f>
        <v/>
      </c>
      <c r="AB32" s="588" t="str">
        <f>IF(☆start!$W$5=AB$28,賞与!$F$9,"")</f>
        <v/>
      </c>
      <c r="AC32" s="588" t="str">
        <f>IF(☆start!$W$5=AC$28,賞与!$F$9,"")</f>
        <v/>
      </c>
      <c r="AD32" s="588" t="str">
        <f>IF(☆start!$W$5=AD$28,賞与!$F$9,"")</f>
        <v/>
      </c>
      <c r="AE32" s="588" t="str">
        <f>IF(☆start!$W$5=AE$28,賞与!$F$9,"")</f>
        <v/>
      </c>
      <c r="AF32" s="588" t="str">
        <f>IF(☆start!$W$5=AF$28,賞与!$F$9,"")</f>
        <v/>
      </c>
      <c r="AG32" s="589">
        <f t="shared" si="5"/>
        <v>0</v>
      </c>
    </row>
    <row r="33" spans="1:33">
      <c r="A33" s="20"/>
      <c r="B33" s="730"/>
      <c r="C33" s="594" t="str">
        <f>+賞与!G7</f>
        <v>厚生年金</v>
      </c>
      <c r="D33" s="588" t="str">
        <f>IF(☆start!$W$5=D$28,賞与!$G$8,"")</f>
        <v/>
      </c>
      <c r="E33" s="588" t="str">
        <f>IF(☆start!$W$5=E$28,賞与!$G$8,"")</f>
        <v/>
      </c>
      <c r="F33" s="588" t="str">
        <f>IF(☆start!$W$5=F$28,賞与!$G$8,"")</f>
        <v/>
      </c>
      <c r="G33" s="588">
        <f>IF(☆start!$W$5=G$28,賞与!$G$8,"")</f>
        <v>0</v>
      </c>
      <c r="H33" s="588" t="str">
        <f>IF(☆start!$W$5=H$28,賞与!$G$8,"")</f>
        <v/>
      </c>
      <c r="I33" s="588" t="str">
        <f>IF(☆start!$W$5=I$28,賞与!$G$8,"")</f>
        <v/>
      </c>
      <c r="J33" s="588" t="str">
        <f>IF(☆start!$W$5=J$28,賞与!$G$8,"")</f>
        <v/>
      </c>
      <c r="K33" s="588" t="str">
        <f>IF(☆start!$W$5=K$28,賞与!$G$8,"")</f>
        <v/>
      </c>
      <c r="L33" s="588" t="str">
        <f>IF(☆start!$W$5=L$28,賞与!$G$8,"")</f>
        <v/>
      </c>
      <c r="M33" s="588" t="str">
        <f>IF(☆start!$W$5=M$28,賞与!$G$8,"")</f>
        <v/>
      </c>
      <c r="N33" s="588" t="str">
        <f>IF(☆start!$W$5=N$28,賞与!$G$8,"")</f>
        <v/>
      </c>
      <c r="O33" s="588" t="str">
        <f>IF(☆start!$W$5=O$28,賞与!$G$8,"")</f>
        <v/>
      </c>
      <c r="P33" s="589">
        <f t="shared" si="3"/>
        <v>0</v>
      </c>
      <c r="Q33" s="593"/>
      <c r="S33" s="730"/>
      <c r="T33" s="594" t="str">
        <f t="shared" si="4"/>
        <v>厚生年金</v>
      </c>
      <c r="U33" s="588" t="str">
        <f>IF(☆start!$W$5=U$28,賞与!$G$9,"")</f>
        <v/>
      </c>
      <c r="V33" s="588" t="str">
        <f>IF(☆start!$W$5=V$28,賞与!$G$9,"")</f>
        <v/>
      </c>
      <c r="W33" s="588" t="str">
        <f>IF(☆start!$W$5=W$28,賞与!$G$9,"")</f>
        <v/>
      </c>
      <c r="X33" s="588">
        <f>IF(☆start!$W$5=X$28,賞与!$G$9,"")</f>
        <v>0</v>
      </c>
      <c r="Y33" s="588" t="str">
        <f>IF(☆start!$W$5=Y$28,賞与!$G$9,"")</f>
        <v/>
      </c>
      <c r="Z33" s="588" t="str">
        <f>IF(☆start!$W$5=Z$28,賞与!$G$9,"")</f>
        <v/>
      </c>
      <c r="AA33" s="588" t="str">
        <f>IF(☆start!$W$5=AA$28,賞与!$G$9,"")</f>
        <v/>
      </c>
      <c r="AB33" s="588" t="str">
        <f>IF(☆start!$W$5=AB$28,賞与!$G$9,"")</f>
        <v/>
      </c>
      <c r="AC33" s="588" t="str">
        <f>IF(☆start!$W$5=AC$28,賞与!$G$9,"")</f>
        <v/>
      </c>
      <c r="AD33" s="588" t="str">
        <f>IF(☆start!$W$5=AD$28,賞与!$G$9,"")</f>
        <v/>
      </c>
      <c r="AE33" s="588" t="str">
        <f>IF(☆start!$W$5=AE$28,賞与!$G$9,"")</f>
        <v/>
      </c>
      <c r="AF33" s="588" t="str">
        <f>IF(☆start!$W$5=AF$28,賞与!$G$9,"")</f>
        <v/>
      </c>
      <c r="AG33" s="589">
        <f t="shared" si="5"/>
        <v>0</v>
      </c>
    </row>
    <row r="34" spans="1:33">
      <c r="A34" s="20"/>
      <c r="B34" s="730"/>
      <c r="C34" s="594" t="str">
        <f>+賞与!H7</f>
        <v>所得税</v>
      </c>
      <c r="D34" s="588" t="str">
        <f>IF(☆start!$W$5=D$28,賞与!$H$8,"")</f>
        <v/>
      </c>
      <c r="E34" s="588" t="str">
        <f>IF(☆start!$W$5=E$28,賞与!$H$8,"")</f>
        <v/>
      </c>
      <c r="F34" s="588" t="str">
        <f>IF(☆start!$W$5=F$28,賞与!$H$8,"")</f>
        <v/>
      </c>
      <c r="G34" s="588">
        <f>IF(☆start!$W$5=G$28,賞与!$H$8,"")</f>
        <v>0</v>
      </c>
      <c r="H34" s="588" t="str">
        <f>IF(☆start!$W$5=H$28,賞与!$H$8,"")</f>
        <v/>
      </c>
      <c r="I34" s="588" t="str">
        <f>IF(☆start!$W$5=I$28,賞与!$H$8,"")</f>
        <v/>
      </c>
      <c r="J34" s="588" t="str">
        <f>IF(☆start!$W$5=J$28,賞与!$H$8,"")</f>
        <v/>
      </c>
      <c r="K34" s="588" t="str">
        <f>IF(☆start!$W$5=K$28,賞与!$H$8,"")</f>
        <v/>
      </c>
      <c r="L34" s="588" t="str">
        <f>IF(☆start!$W$5=L$28,賞与!$H$8,"")</f>
        <v/>
      </c>
      <c r="M34" s="588" t="str">
        <f>IF(☆start!$W$5=M$28,賞与!$H$8,"")</f>
        <v/>
      </c>
      <c r="N34" s="588" t="str">
        <f>IF(☆start!$W$5=N$28,賞与!$H$8,"")</f>
        <v/>
      </c>
      <c r="O34" s="588" t="str">
        <f>IF(☆start!$W$5=O$28,賞与!$H$8,"")</f>
        <v/>
      </c>
      <c r="P34" s="589">
        <f t="shared" si="3"/>
        <v>0</v>
      </c>
      <c r="Q34" s="593"/>
      <c r="S34" s="730"/>
      <c r="T34" s="594" t="str">
        <f t="shared" si="4"/>
        <v>所得税</v>
      </c>
      <c r="U34" s="588" t="str">
        <f>IF(☆start!$W$5=U$28,賞与!$H$9,"")</f>
        <v/>
      </c>
      <c r="V34" s="588" t="str">
        <f>IF(☆start!$W$5=V$28,賞与!$H$9,"")</f>
        <v/>
      </c>
      <c r="W34" s="588" t="str">
        <f>IF(☆start!$W$5=W$28,賞与!$H$9,"")</f>
        <v/>
      </c>
      <c r="X34" s="588">
        <f>IF(☆start!$W$5=X$28,賞与!$H$9,"")</f>
        <v>0</v>
      </c>
      <c r="Y34" s="588" t="str">
        <f>IF(☆start!$W$5=Y$28,賞与!$H$9,"")</f>
        <v/>
      </c>
      <c r="Z34" s="588" t="str">
        <f>IF(☆start!$W$5=Z$28,賞与!$H$9,"")</f>
        <v/>
      </c>
      <c r="AA34" s="588" t="str">
        <f>IF(☆start!$W$5=AA$28,賞与!$H$9,"")</f>
        <v/>
      </c>
      <c r="AB34" s="588" t="str">
        <f>IF(☆start!$W$5=AB$28,賞与!$H$9,"")</f>
        <v/>
      </c>
      <c r="AC34" s="588" t="str">
        <f>IF(☆start!$W$5=AC$28,賞与!$H$9,"")</f>
        <v/>
      </c>
      <c r="AD34" s="588" t="str">
        <f>IF(☆start!$W$5=AD$28,賞与!$H$9,"")</f>
        <v/>
      </c>
      <c r="AE34" s="588" t="str">
        <f>IF(☆start!$W$5=AE$28,賞与!$H$9,"")</f>
        <v/>
      </c>
      <c r="AF34" s="588" t="str">
        <f>IF(☆start!$W$5=AF$28,賞与!$H$9,"")</f>
        <v/>
      </c>
      <c r="AG34" s="589">
        <f t="shared" si="5"/>
        <v>0</v>
      </c>
    </row>
    <row r="35" spans="1:33">
      <c r="A35" s="20"/>
      <c r="B35" s="730"/>
      <c r="C35" s="589">
        <f>+賞与!I7</f>
        <v>0</v>
      </c>
      <c r="D35" s="588" t="str">
        <f>IF(☆start!$W$5=D$28,賞与!$I$8,"")</f>
        <v/>
      </c>
      <c r="E35" s="588" t="str">
        <f>IF(☆start!$W$5=E$28,賞与!$I$8,"")</f>
        <v/>
      </c>
      <c r="F35" s="588" t="str">
        <f>IF(☆start!$W$5=F$28,賞与!$I$8,"")</f>
        <v/>
      </c>
      <c r="G35" s="588">
        <f>IF(☆start!$W$5=G$28,賞与!$I$8,"")</f>
        <v>0</v>
      </c>
      <c r="H35" s="588" t="str">
        <f>IF(☆start!$W$5=H$28,賞与!$I$8,"")</f>
        <v/>
      </c>
      <c r="I35" s="588" t="str">
        <f>IF(☆start!$W$5=I$28,賞与!$I$8,"")</f>
        <v/>
      </c>
      <c r="J35" s="588" t="str">
        <f>IF(☆start!$W$5=J$28,賞与!$I$8,"")</f>
        <v/>
      </c>
      <c r="K35" s="588" t="str">
        <f>IF(☆start!$W$5=K$28,賞与!$I$8,"")</f>
        <v/>
      </c>
      <c r="L35" s="588" t="str">
        <f>IF(☆start!$W$5=L$28,賞与!$I$8,"")</f>
        <v/>
      </c>
      <c r="M35" s="588" t="str">
        <f>IF(☆start!$W$5=M$28,賞与!$I$8,"")</f>
        <v/>
      </c>
      <c r="N35" s="588" t="str">
        <f>IF(☆start!$W$5=N$28,賞与!$I$8,"")</f>
        <v/>
      </c>
      <c r="O35" s="588" t="str">
        <f>IF(☆start!$W$5=O$28,賞与!$I$8,"")</f>
        <v/>
      </c>
      <c r="P35" s="589">
        <f t="shared" si="3"/>
        <v>0</v>
      </c>
      <c r="Q35" s="593"/>
      <c r="S35" s="730"/>
      <c r="T35" s="594">
        <f t="shared" si="4"/>
        <v>0</v>
      </c>
      <c r="U35" s="588" t="str">
        <f>IF(☆start!$W$5=U$28,賞与!$I$9,"")</f>
        <v/>
      </c>
      <c r="V35" s="588" t="str">
        <f>IF(☆start!$W$5=V$28,賞与!$I$9,"")</f>
        <v/>
      </c>
      <c r="W35" s="588" t="str">
        <f>IF(☆start!$W$5=W$28,賞与!$I$9,"")</f>
        <v/>
      </c>
      <c r="X35" s="588">
        <f>IF(☆start!$W$5=X$28,賞与!$I$9,"")</f>
        <v>0</v>
      </c>
      <c r="Y35" s="588" t="str">
        <f>IF(☆start!$W$5=Y$28,賞与!$I$9,"")</f>
        <v/>
      </c>
      <c r="Z35" s="588" t="str">
        <f>IF(☆start!$W$5=Z$28,賞与!$I$9,"")</f>
        <v/>
      </c>
      <c r="AA35" s="588" t="str">
        <f>IF(☆start!$W$5=AA$28,賞与!$I$9,"")</f>
        <v/>
      </c>
      <c r="AB35" s="588" t="str">
        <f>IF(☆start!$W$5=AB$28,賞与!$I$9,"")</f>
        <v/>
      </c>
      <c r="AC35" s="588" t="str">
        <f>IF(☆start!$W$5=AC$28,賞与!$I$9,"")</f>
        <v/>
      </c>
      <c r="AD35" s="588" t="str">
        <f>IF(☆start!$W$5=AD$28,賞与!$I$9,"")</f>
        <v/>
      </c>
      <c r="AE35" s="588" t="str">
        <f>IF(☆start!$W$5=AE$28,賞与!$I$9,"")</f>
        <v/>
      </c>
      <c r="AF35" s="588" t="str">
        <f>IF(☆start!$W$5=AF$28,賞与!$I$9,"")</f>
        <v/>
      </c>
      <c r="AG35" s="589">
        <f t="shared" si="5"/>
        <v>0</v>
      </c>
    </row>
    <row r="36" spans="1:33">
      <c r="A36" s="20"/>
      <c r="B36" s="731"/>
      <c r="C36" s="589">
        <f>+賞与!J7</f>
        <v>0</v>
      </c>
      <c r="D36" s="588" t="str">
        <f>IF(☆start!$W$5=D$28,賞与!$J$8,"")</f>
        <v/>
      </c>
      <c r="E36" s="588" t="str">
        <f>IF(☆start!$W$5=E$28,賞与!$J$8,"")</f>
        <v/>
      </c>
      <c r="F36" s="588" t="str">
        <f>IF(☆start!$W$5=F$28,賞与!$J$8,"")</f>
        <v/>
      </c>
      <c r="G36" s="588">
        <f>IF(☆start!$W$5=G$28,賞与!$J$8,"")</f>
        <v>0</v>
      </c>
      <c r="H36" s="588" t="str">
        <f>IF(☆start!$W$5=H$28,賞与!$J$8,"")</f>
        <v/>
      </c>
      <c r="I36" s="588" t="str">
        <f>IF(☆start!$W$5=I$28,賞与!$J$8,"")</f>
        <v/>
      </c>
      <c r="J36" s="588" t="str">
        <f>IF(☆start!$W$5=J$28,賞与!$J$8,"")</f>
        <v/>
      </c>
      <c r="K36" s="588" t="str">
        <f>IF(☆start!$W$5=K$28,賞与!$J$8,"")</f>
        <v/>
      </c>
      <c r="L36" s="588" t="str">
        <f>IF(☆start!$W$5=L$28,賞与!$J$8,"")</f>
        <v/>
      </c>
      <c r="M36" s="588" t="str">
        <f>IF(☆start!$W$5=M$28,賞与!$J$8,"")</f>
        <v/>
      </c>
      <c r="N36" s="588" t="str">
        <f>IF(☆start!$W$5=N$28,賞与!$J$8,"")</f>
        <v/>
      </c>
      <c r="O36" s="588" t="str">
        <f>IF(☆start!$W$5=O$28,賞与!$J$8,"")</f>
        <v/>
      </c>
      <c r="P36" s="589">
        <f t="shared" si="3"/>
        <v>0</v>
      </c>
      <c r="Q36" s="593"/>
      <c r="S36" s="730"/>
      <c r="T36" s="613">
        <f t="shared" si="4"/>
        <v>0</v>
      </c>
      <c r="U36" s="588" t="str">
        <f>IF(☆start!$W$5=U$28,賞与!$J$9,"")</f>
        <v/>
      </c>
      <c r="V36" s="588" t="str">
        <f>IF(☆start!$W$5=V$28,賞与!$J$9,"")</f>
        <v/>
      </c>
      <c r="W36" s="588" t="str">
        <f>IF(☆start!$W$5=W$28,賞与!$J$9,"")</f>
        <v/>
      </c>
      <c r="X36" s="588">
        <f>IF(☆start!$W$5=X$28,賞与!$J$9,"")</f>
        <v>0</v>
      </c>
      <c r="Y36" s="588" t="str">
        <f>IF(☆start!$W$5=Y$28,賞与!$J$9,"")</f>
        <v/>
      </c>
      <c r="Z36" s="588" t="str">
        <f>IF(☆start!$W$5=Z$28,賞与!$J$9,"")</f>
        <v/>
      </c>
      <c r="AA36" s="588" t="str">
        <f>IF(☆start!$W$5=AA$28,賞与!$J$9,"")</f>
        <v/>
      </c>
      <c r="AB36" s="588" t="str">
        <f>IF(☆start!$W$5=AB$28,賞与!$J$9,"")</f>
        <v/>
      </c>
      <c r="AC36" s="588" t="str">
        <f>IF(☆start!$W$5=AC$28,賞与!$J$9,"")</f>
        <v/>
      </c>
      <c r="AD36" s="588" t="str">
        <f>IF(☆start!$W$5=AD$28,賞与!$J$9,"")</f>
        <v/>
      </c>
      <c r="AE36" s="588" t="str">
        <f>IF(☆start!$W$5=AE$28,賞与!$J$9,"")</f>
        <v/>
      </c>
      <c r="AF36" s="588" t="str">
        <f>IF(☆start!$W$5=AF$28,賞与!$J$9,"")</f>
        <v/>
      </c>
      <c r="AG36" s="589">
        <f t="shared" si="5"/>
        <v>0</v>
      </c>
    </row>
    <row r="37" spans="1:33">
      <c r="A37" s="20"/>
      <c r="B37" s="595"/>
      <c r="C37" s="596" t="str">
        <f>+賞与!K7</f>
        <v>支給金額</v>
      </c>
      <c r="D37" s="588" t="str">
        <f>IF(☆start!$W$5=D$28,賞与!$K$8,"")</f>
        <v/>
      </c>
      <c r="E37" s="588" t="str">
        <f>IF(☆start!$W$5=E$28,賞与!$K$8,"")</f>
        <v/>
      </c>
      <c r="F37" s="588" t="str">
        <f>IF(☆start!$W$5=F$28,賞与!$K$8,"")</f>
        <v/>
      </c>
      <c r="G37" s="588">
        <f>IF(☆start!$W$5=G$28,賞与!$K$8,"")</f>
        <v>0</v>
      </c>
      <c r="H37" s="588" t="str">
        <f>IF(☆start!$W$5=H$28,賞与!$K$8,"")</f>
        <v/>
      </c>
      <c r="I37" s="588" t="str">
        <f>IF(☆start!$W$5=I$28,賞与!$K$8,"")</f>
        <v/>
      </c>
      <c r="J37" s="588" t="str">
        <f>IF(☆start!$W$5=J$28,賞与!$K$8,"")</f>
        <v/>
      </c>
      <c r="K37" s="588" t="str">
        <f>IF(☆start!$W$5=K$28,賞与!$K$8,"")</f>
        <v/>
      </c>
      <c r="L37" s="588" t="str">
        <f>IF(☆start!$W$5=L$28,賞与!$K$8,"")</f>
        <v/>
      </c>
      <c r="M37" s="588" t="str">
        <f>IF(☆start!$W$5=M$28,賞与!$K$8,"")</f>
        <v/>
      </c>
      <c r="N37" s="588" t="str">
        <f>IF(☆start!$W$5=N$28,賞与!$K$8,"")</f>
        <v/>
      </c>
      <c r="O37" s="588" t="str">
        <f>IF(☆start!$W$5=O$28,賞与!$K$8,"")</f>
        <v/>
      </c>
      <c r="P37" s="589">
        <f t="shared" si="3"/>
        <v>0</v>
      </c>
      <c r="Q37" s="593"/>
      <c r="S37" s="734" t="str">
        <f>+C37</f>
        <v>支給金額</v>
      </c>
      <c r="T37" s="735"/>
      <c r="U37" s="588" t="str">
        <f>IF(☆start!$W$5=U$28,賞与!$K$9,"")</f>
        <v/>
      </c>
      <c r="V37" s="588" t="str">
        <f>IF(☆start!$W$5=V$28,賞与!$K$9,"")</f>
        <v/>
      </c>
      <c r="W37" s="588" t="str">
        <f>IF(☆start!$W$5=W$28,賞与!$K$9,"")</f>
        <v/>
      </c>
      <c r="X37" s="588">
        <f>IF(☆start!$W$5=X$28,賞与!$K$9,"")</f>
        <v>0</v>
      </c>
      <c r="Y37" s="588" t="str">
        <f>IF(☆start!$W$5=Y$28,賞与!$K$9,"")</f>
        <v/>
      </c>
      <c r="Z37" s="588" t="str">
        <f>IF(☆start!$W$5=Z$28,賞与!$K$9,"")</f>
        <v/>
      </c>
      <c r="AA37" s="588" t="str">
        <f>IF(☆start!$W$5=AA$28,賞与!$K$9,"")</f>
        <v/>
      </c>
      <c r="AB37" s="588" t="str">
        <f>IF(☆start!$W$5=AB$28,賞与!$K$9,"")</f>
        <v/>
      </c>
      <c r="AC37" s="588" t="str">
        <f>IF(☆start!$W$5=AC$28,賞与!$K$9,"")</f>
        <v/>
      </c>
      <c r="AD37" s="588" t="str">
        <f>IF(☆start!$W$5=AD$28,賞与!$K$9,"")</f>
        <v/>
      </c>
      <c r="AE37" s="588" t="str">
        <f>IF(☆start!$W$5=AE$28,賞与!$K$9,"")</f>
        <v/>
      </c>
      <c r="AF37" s="588" t="str">
        <f>IF(☆start!$W$5=AF$28,賞与!$K$9,"")</f>
        <v/>
      </c>
      <c r="AG37" s="589">
        <f t="shared" si="5"/>
        <v>0</v>
      </c>
    </row>
    <row r="38" spans="1:33">
      <c r="A38" s="20"/>
      <c r="Q38" s="593"/>
      <c r="R38" s="593"/>
      <c r="S38" s="593"/>
      <c r="T38" s="593"/>
      <c r="U38" s="593"/>
      <c r="V38" s="593"/>
      <c r="W38" s="593"/>
      <c r="X38" s="593"/>
      <c r="Y38" s="593"/>
      <c r="Z38" s="593"/>
      <c r="AA38" s="593"/>
      <c r="AB38" s="593"/>
      <c r="AC38" s="593"/>
      <c r="AD38" s="593"/>
      <c r="AE38" s="593"/>
      <c r="AF38" s="593"/>
    </row>
    <row r="39" spans="1:33" ht="12.75" customHeight="1">
      <c r="A39" s="597"/>
      <c r="B39" s="597"/>
      <c r="C39" s="597"/>
      <c r="D39" s="597"/>
      <c r="E39" s="597"/>
      <c r="F39" s="597"/>
      <c r="G39" s="598" t="s">
        <v>251</v>
      </c>
      <c r="H39" s="599"/>
      <c r="I39" s="597"/>
      <c r="J39" s="597"/>
      <c r="K39" s="597"/>
      <c r="L39" s="597"/>
      <c r="M39" s="597"/>
      <c r="N39" s="597"/>
      <c r="O39" s="600" t="s">
        <v>241</v>
      </c>
      <c r="P39" s="601" t="s">
        <v>252</v>
      </c>
      <c r="Q39" s="597"/>
      <c r="R39" s="597"/>
      <c r="S39" s="597"/>
      <c r="T39" s="597"/>
      <c r="U39" s="597"/>
      <c r="V39" s="597"/>
      <c r="W39" s="597"/>
      <c r="X39" s="597"/>
      <c r="Y39" s="597"/>
      <c r="Z39" s="597"/>
      <c r="AA39" s="597"/>
      <c r="AB39" s="597"/>
      <c r="AC39" s="597"/>
      <c r="AD39" s="597"/>
      <c r="AE39" s="597"/>
      <c r="AF39" s="602" t="s">
        <v>241</v>
      </c>
      <c r="AG39" s="601" t="s">
        <v>253</v>
      </c>
    </row>
    <row r="40" spans="1:33" ht="12.75" customHeight="1">
      <c r="D40" s="603"/>
      <c r="E40" s="604"/>
      <c r="F40" s="577"/>
      <c r="G40" s="577"/>
      <c r="H40" s="577"/>
      <c r="I40" s="577"/>
      <c r="J40" s="577"/>
      <c r="K40" s="577"/>
      <c r="L40" s="577"/>
      <c r="M40" s="577"/>
      <c r="N40" s="577"/>
      <c r="O40" s="605"/>
      <c r="P40" s="606" t="str">
        <f>+☆start!W15</f>
        <v>ｱ</v>
      </c>
      <c r="U40" s="603"/>
      <c r="V40" s="604"/>
      <c r="W40" s="577"/>
      <c r="X40" s="577"/>
      <c r="Y40" s="577"/>
      <c r="Z40" s="577"/>
      <c r="AA40" s="577"/>
      <c r="AB40" s="577"/>
      <c r="AC40" s="577"/>
      <c r="AD40" s="577"/>
      <c r="AE40" s="577"/>
      <c r="AF40" s="577"/>
      <c r="AG40" s="606" t="str">
        <f>+☆start!W16</f>
        <v>ｲ</v>
      </c>
    </row>
    <row r="41" spans="1:33" ht="12.75" customHeight="1">
      <c r="B41" s="595" t="s">
        <v>252</v>
      </c>
      <c r="C41" s="236"/>
      <c r="D41" s="584">
        <v>1</v>
      </c>
      <c r="E41" s="584">
        <v>2</v>
      </c>
      <c r="F41" s="584">
        <v>3</v>
      </c>
      <c r="G41" s="584">
        <v>4</v>
      </c>
      <c r="H41" s="584">
        <v>5</v>
      </c>
      <c r="I41" s="584">
        <v>6</v>
      </c>
      <c r="J41" s="584">
        <v>7</v>
      </c>
      <c r="K41" s="584">
        <v>8</v>
      </c>
      <c r="L41" s="584">
        <v>9</v>
      </c>
      <c r="M41" s="584">
        <v>10</v>
      </c>
      <c r="N41" s="584">
        <v>11</v>
      </c>
      <c r="O41" s="585" t="s">
        <v>246</v>
      </c>
      <c r="P41" s="582" t="s">
        <v>26</v>
      </c>
      <c r="S41" s="595" t="s">
        <v>253</v>
      </c>
      <c r="T41" s="592" t="str">
        <f>+C28</f>
        <v>　　　　　　　月</v>
      </c>
      <c r="U41" s="584">
        <v>1</v>
      </c>
      <c r="V41" s="584">
        <v>2</v>
      </c>
      <c r="W41" s="584">
        <v>3</v>
      </c>
      <c r="X41" s="584">
        <v>4</v>
      </c>
      <c r="Y41" s="584">
        <v>5</v>
      </c>
      <c r="Z41" s="584">
        <v>6</v>
      </c>
      <c r="AA41" s="584">
        <v>7</v>
      </c>
      <c r="AB41" s="584">
        <v>8</v>
      </c>
      <c r="AC41" s="584">
        <v>9</v>
      </c>
      <c r="AD41" s="584">
        <v>10</v>
      </c>
      <c r="AE41" s="584">
        <v>11</v>
      </c>
      <c r="AF41" s="585" t="s">
        <v>246</v>
      </c>
      <c r="AG41" s="582" t="s">
        <v>26</v>
      </c>
    </row>
    <row r="42" spans="1:33" ht="12.75" customHeight="1">
      <c r="B42" s="726" t="s">
        <v>42</v>
      </c>
      <c r="C42" s="587" t="str">
        <f t="shared" ref="C42:C47" si="6">+C4</f>
        <v>平日時給</v>
      </c>
      <c r="D42" s="588" t="str">
        <f>IF(☆start!$W$5=D$3,集計表!$D77,"")</f>
        <v/>
      </c>
      <c r="E42" s="588" t="str">
        <f>IF(☆start!$W$5=E$3,集計表!$D77,"")</f>
        <v/>
      </c>
      <c r="F42" s="588" t="str">
        <f>IF(☆start!$W$5=F$3,集計表!$D77,"")</f>
        <v/>
      </c>
      <c r="G42" s="588">
        <f>IF(☆start!$W$5=G$3,集計表!$D77,"")</f>
        <v>0</v>
      </c>
      <c r="H42" s="588" t="str">
        <f>IF(☆start!$W$5=H$3,集計表!$D77,"")</f>
        <v/>
      </c>
      <c r="I42" s="588" t="str">
        <f>IF(☆start!$W$5=I$3,集計表!$D77,"")</f>
        <v/>
      </c>
      <c r="J42" s="588" t="str">
        <f>IF(☆start!$W$5=J$3,集計表!$D77,"")</f>
        <v/>
      </c>
      <c r="K42" s="588" t="str">
        <f>IF(☆start!$W$5=K$3,集計表!$D77,"")</f>
        <v/>
      </c>
      <c r="L42" s="588" t="str">
        <f>IF(☆start!$W$5=L$3,集計表!$D77,"")</f>
        <v/>
      </c>
      <c r="M42" s="588" t="str">
        <f>IF(☆start!$W$5=M$3,集計表!$D77,"")</f>
        <v/>
      </c>
      <c r="N42" s="588" t="str">
        <f>IF(☆start!$W$5=N$3,集計表!$D77,"")</f>
        <v/>
      </c>
      <c r="O42" s="588" t="str">
        <f>IF(☆start!$W$5=O$3,集計表!$D77,"")</f>
        <v/>
      </c>
      <c r="P42" s="607">
        <f>SUM(D42:O42)</f>
        <v>0</v>
      </c>
      <c r="S42" s="726" t="s">
        <v>42</v>
      </c>
      <c r="T42" s="608" t="str">
        <f t="shared" ref="T42:T60" si="7">+C42</f>
        <v>平日時給</v>
      </c>
      <c r="U42" s="588" t="str">
        <f>IF(☆start!$W$5=U$3,集計表!$E77,"")</f>
        <v/>
      </c>
      <c r="V42" s="588" t="str">
        <f>IF(☆start!$W$5=V$3,集計表!$E77,"")</f>
        <v/>
      </c>
      <c r="W42" s="588" t="str">
        <f>IF(☆start!$W$5=W$3,集計表!$E77,"")</f>
        <v/>
      </c>
      <c r="X42" s="588">
        <f>IF(☆start!$W$5=X$3,集計表!$E77,"")</f>
        <v>0</v>
      </c>
      <c r="Y42" s="588" t="str">
        <f>IF(☆start!$W$5=Y$3,集計表!$E77,"")</f>
        <v/>
      </c>
      <c r="Z42" s="588" t="str">
        <f>IF(☆start!$W$5=Z$3,集計表!$E77,"")</f>
        <v/>
      </c>
      <c r="AA42" s="588" t="str">
        <f>IF(☆start!$W$5=AA$3,集計表!$E77,"")</f>
        <v/>
      </c>
      <c r="AB42" s="588" t="str">
        <f>IF(☆start!$W$5=AB$3,集計表!$E77,"")</f>
        <v/>
      </c>
      <c r="AC42" s="588" t="str">
        <f>IF(☆start!$W$5=AC$3,集計表!$E77,"")</f>
        <v/>
      </c>
      <c r="AD42" s="588" t="str">
        <f>IF(☆start!$W$5=AD$3,集計表!$E77,"")</f>
        <v/>
      </c>
      <c r="AE42" s="588" t="str">
        <f>IF(☆start!$W$5=AE$3,集計表!$E77,"")</f>
        <v/>
      </c>
      <c r="AF42" s="588" t="str">
        <f>IF(☆start!$W$5=AF$3,集計表!$E77,"")</f>
        <v/>
      </c>
      <c r="AG42" s="607">
        <f>SUM(U42:AF42)</f>
        <v>0</v>
      </c>
    </row>
    <row r="43" spans="1:33" ht="12.75" customHeight="1">
      <c r="B43" s="727"/>
      <c r="C43" s="587" t="str">
        <f t="shared" si="6"/>
        <v>平日残業</v>
      </c>
      <c r="D43" s="588" t="str">
        <f>IF(☆start!$W$5=D$3,集計表!$D78,"")</f>
        <v/>
      </c>
      <c r="E43" s="588" t="str">
        <f>IF(☆start!$W$5=E$3,集計表!$D78,"")</f>
        <v/>
      </c>
      <c r="F43" s="588" t="str">
        <f>IF(☆start!$W$5=F$3,集計表!$D78,"")</f>
        <v/>
      </c>
      <c r="G43" s="588">
        <f>IF(☆start!$W$5=G$3,集計表!$D78,"")</f>
        <v>0</v>
      </c>
      <c r="H43" s="588" t="str">
        <f>IF(☆start!$W$5=H$3,集計表!$D78,"")</f>
        <v/>
      </c>
      <c r="I43" s="588" t="str">
        <f>IF(☆start!$W$5=I$3,集計表!$D78,"")</f>
        <v/>
      </c>
      <c r="J43" s="588" t="str">
        <f>IF(☆start!$W$5=J$3,集計表!$D78,"")</f>
        <v/>
      </c>
      <c r="K43" s="588" t="str">
        <f>IF(☆start!$W$5=K$3,集計表!$D78,"")</f>
        <v/>
      </c>
      <c r="L43" s="588" t="str">
        <f>IF(☆start!$W$5=L$3,集計表!$D78,"")</f>
        <v/>
      </c>
      <c r="M43" s="588" t="str">
        <f>IF(☆start!$W$5=M$3,集計表!$D78,"")</f>
        <v/>
      </c>
      <c r="N43" s="588" t="str">
        <f>IF(☆start!$W$5=N$3,集計表!$D78,"")</f>
        <v/>
      </c>
      <c r="O43" s="588" t="str">
        <f>IF(☆start!$W$5=O$3,集計表!$D78,"")</f>
        <v/>
      </c>
      <c r="P43" s="607">
        <f t="shared" ref="P43:P61" si="8">SUM(D43:O43)</f>
        <v>0</v>
      </c>
      <c r="S43" s="727"/>
      <c r="T43" s="608" t="str">
        <f t="shared" si="7"/>
        <v>平日残業</v>
      </c>
      <c r="U43" s="588" t="str">
        <f>IF(☆start!$W$5=U$3,集計表!$E78,"")</f>
        <v/>
      </c>
      <c r="V43" s="588" t="str">
        <f>IF(☆start!$W$5=V$3,集計表!$E78,"")</f>
        <v/>
      </c>
      <c r="W43" s="588" t="str">
        <f>IF(☆start!$W$5=W$3,集計表!$E78,"")</f>
        <v/>
      </c>
      <c r="X43" s="588">
        <f>IF(☆start!$W$5=X$3,集計表!$E78,"")</f>
        <v>0</v>
      </c>
      <c r="Y43" s="588" t="str">
        <f>IF(☆start!$W$5=Y$3,集計表!$E78,"")</f>
        <v/>
      </c>
      <c r="Z43" s="588" t="str">
        <f>IF(☆start!$W$5=Z$3,集計表!$E78,"")</f>
        <v/>
      </c>
      <c r="AA43" s="588" t="str">
        <f>IF(☆start!$W$5=AA$3,集計表!$E78,"")</f>
        <v/>
      </c>
      <c r="AB43" s="588" t="str">
        <f>IF(☆start!$W$5=AB$3,集計表!$E78,"")</f>
        <v/>
      </c>
      <c r="AC43" s="588" t="str">
        <f>IF(☆start!$W$5=AC$3,集計表!$E78,"")</f>
        <v/>
      </c>
      <c r="AD43" s="588" t="str">
        <f>IF(☆start!$W$5=AD$3,集計表!$E78,"")</f>
        <v/>
      </c>
      <c r="AE43" s="588" t="str">
        <f>IF(☆start!$W$5=AE$3,集計表!$E78,"")</f>
        <v/>
      </c>
      <c r="AF43" s="588" t="str">
        <f>IF(☆start!$W$5=AF$3,集計表!$E78,"")</f>
        <v/>
      </c>
      <c r="AG43" s="607">
        <f t="shared" ref="AG43:AG61" si="9">SUM(U43:AF43)</f>
        <v>0</v>
      </c>
    </row>
    <row r="44" spans="1:33" ht="12.75" customHeight="1">
      <c r="B44" s="727"/>
      <c r="C44" s="587" t="str">
        <f t="shared" si="6"/>
        <v>休祭日時給</v>
      </c>
      <c r="D44" s="588" t="str">
        <f>IF(☆start!$W$5=D$3,集計表!$D79,"")</f>
        <v/>
      </c>
      <c r="E44" s="588" t="str">
        <f>IF(☆start!$W$5=E$3,集計表!$D79,"")</f>
        <v/>
      </c>
      <c r="F44" s="588" t="str">
        <f>IF(☆start!$W$5=F$3,集計表!$D79,"")</f>
        <v/>
      </c>
      <c r="G44" s="588">
        <f>IF(☆start!$W$5=G$3,集計表!$D79,"")</f>
        <v>0</v>
      </c>
      <c r="H44" s="588" t="str">
        <f>IF(☆start!$W$5=H$3,集計表!$D79,"")</f>
        <v/>
      </c>
      <c r="I44" s="588" t="str">
        <f>IF(☆start!$W$5=I$3,集計表!$D79,"")</f>
        <v/>
      </c>
      <c r="J44" s="588" t="str">
        <f>IF(☆start!$W$5=J$3,集計表!$D79,"")</f>
        <v/>
      </c>
      <c r="K44" s="588" t="str">
        <f>IF(☆start!$W$5=K$3,集計表!$D79,"")</f>
        <v/>
      </c>
      <c r="L44" s="588" t="str">
        <f>IF(☆start!$W$5=L$3,集計表!$D79,"")</f>
        <v/>
      </c>
      <c r="M44" s="588" t="str">
        <f>IF(☆start!$W$5=M$3,集計表!$D79,"")</f>
        <v/>
      </c>
      <c r="N44" s="588" t="str">
        <f>IF(☆start!$W$5=N$3,集計表!$D79,"")</f>
        <v/>
      </c>
      <c r="O44" s="588" t="str">
        <f>IF(☆start!$W$5=O$3,集計表!$D79,"")</f>
        <v/>
      </c>
      <c r="P44" s="607">
        <f t="shared" si="8"/>
        <v>0</v>
      </c>
      <c r="S44" s="727"/>
      <c r="T44" s="608" t="str">
        <f t="shared" si="7"/>
        <v>休祭日時給</v>
      </c>
      <c r="U44" s="588" t="str">
        <f>IF(☆start!$W$5=U$3,集計表!$E79,"")</f>
        <v/>
      </c>
      <c r="V44" s="588" t="str">
        <f>IF(☆start!$W$5=V$3,集計表!$E79,"")</f>
        <v/>
      </c>
      <c r="W44" s="588" t="str">
        <f>IF(☆start!$W$5=W$3,集計表!$E79,"")</f>
        <v/>
      </c>
      <c r="X44" s="588">
        <f>IF(☆start!$W$5=X$3,集計表!$E79,"")</f>
        <v>0</v>
      </c>
      <c r="Y44" s="588" t="str">
        <f>IF(☆start!$W$5=Y$3,集計表!$E79,"")</f>
        <v/>
      </c>
      <c r="Z44" s="588" t="str">
        <f>IF(☆start!$W$5=Z$3,集計表!$E79,"")</f>
        <v/>
      </c>
      <c r="AA44" s="588" t="str">
        <f>IF(☆start!$W$5=AA$3,集計表!$E79,"")</f>
        <v/>
      </c>
      <c r="AB44" s="588" t="str">
        <f>IF(☆start!$W$5=AB$3,集計表!$E79,"")</f>
        <v/>
      </c>
      <c r="AC44" s="588" t="str">
        <f>IF(☆start!$W$5=AC$3,集計表!$E79,"")</f>
        <v/>
      </c>
      <c r="AD44" s="588" t="str">
        <f>IF(☆start!$W$5=AD$3,集計表!$E79,"")</f>
        <v/>
      </c>
      <c r="AE44" s="588" t="str">
        <f>IF(☆start!$W$5=AE$3,集計表!$E79,"")</f>
        <v/>
      </c>
      <c r="AF44" s="588" t="str">
        <f>IF(☆start!$W$5=AF$3,集計表!$E79,"")</f>
        <v/>
      </c>
      <c r="AG44" s="607">
        <f t="shared" si="9"/>
        <v>0</v>
      </c>
    </row>
    <row r="45" spans="1:33" ht="12.75" customHeight="1">
      <c r="B45" s="727"/>
      <c r="C45" s="587" t="str">
        <f t="shared" si="6"/>
        <v>休祭日残業</v>
      </c>
      <c r="D45" s="588" t="str">
        <f>IF(☆start!$W$5=D$3,集計表!$D80,"")</f>
        <v/>
      </c>
      <c r="E45" s="588" t="str">
        <f>IF(☆start!$W$5=E$3,集計表!$D80,"")</f>
        <v/>
      </c>
      <c r="F45" s="588" t="str">
        <f>IF(☆start!$W$5=F$3,集計表!$D80,"")</f>
        <v/>
      </c>
      <c r="G45" s="588">
        <f>IF(☆start!$W$5=G$3,集計表!$D80,"")</f>
        <v>0</v>
      </c>
      <c r="H45" s="588" t="str">
        <f>IF(☆start!$W$5=H$3,集計表!$D80,"")</f>
        <v/>
      </c>
      <c r="I45" s="588" t="str">
        <f>IF(☆start!$W$5=I$3,集計表!$D80,"")</f>
        <v/>
      </c>
      <c r="J45" s="588" t="str">
        <f>IF(☆start!$W$5=J$3,集計表!$D80,"")</f>
        <v/>
      </c>
      <c r="K45" s="588" t="str">
        <f>IF(☆start!$W$5=K$3,集計表!$D80,"")</f>
        <v/>
      </c>
      <c r="L45" s="588" t="str">
        <f>IF(☆start!$W$5=L$3,集計表!$D80,"")</f>
        <v/>
      </c>
      <c r="M45" s="588" t="str">
        <f>IF(☆start!$W$5=M$3,集計表!$D80,"")</f>
        <v/>
      </c>
      <c r="N45" s="588" t="str">
        <f>IF(☆start!$W$5=N$3,集計表!$D80,"")</f>
        <v/>
      </c>
      <c r="O45" s="588" t="str">
        <f>IF(☆start!$W$5=O$3,集計表!$D80,"")</f>
        <v/>
      </c>
      <c r="P45" s="607">
        <f t="shared" si="8"/>
        <v>0</v>
      </c>
      <c r="S45" s="727"/>
      <c r="T45" s="608" t="str">
        <f t="shared" si="7"/>
        <v>休祭日残業</v>
      </c>
      <c r="U45" s="588" t="str">
        <f>IF(☆start!$W$5=U$3,集計表!$E80,"")</f>
        <v/>
      </c>
      <c r="V45" s="588" t="str">
        <f>IF(☆start!$W$5=V$3,集計表!$E80,"")</f>
        <v/>
      </c>
      <c r="W45" s="588" t="str">
        <f>IF(☆start!$W$5=W$3,集計表!$E80,"")</f>
        <v/>
      </c>
      <c r="X45" s="588">
        <f>IF(☆start!$W$5=X$3,集計表!$E80,"")</f>
        <v>0</v>
      </c>
      <c r="Y45" s="588" t="str">
        <f>IF(☆start!$W$5=Y$3,集計表!$E80,"")</f>
        <v/>
      </c>
      <c r="Z45" s="588" t="str">
        <f>IF(☆start!$W$5=Z$3,集計表!$E80,"")</f>
        <v/>
      </c>
      <c r="AA45" s="588" t="str">
        <f>IF(☆start!$W$5=AA$3,集計表!$E80,"")</f>
        <v/>
      </c>
      <c r="AB45" s="588" t="str">
        <f>IF(☆start!$W$5=AB$3,集計表!$E80,"")</f>
        <v/>
      </c>
      <c r="AC45" s="588" t="str">
        <f>IF(☆start!$W$5=AC$3,集計表!$E80,"")</f>
        <v/>
      </c>
      <c r="AD45" s="588" t="str">
        <f>IF(☆start!$W$5=AD$3,集計表!$E80,"")</f>
        <v/>
      </c>
      <c r="AE45" s="588" t="str">
        <f>IF(☆start!$W$5=AE$3,集計表!$E80,"")</f>
        <v/>
      </c>
      <c r="AF45" s="588" t="str">
        <f>IF(☆start!$W$5=AF$3,集計表!$E80,"")</f>
        <v/>
      </c>
      <c r="AG45" s="607">
        <f t="shared" si="9"/>
        <v>0</v>
      </c>
    </row>
    <row r="46" spans="1:33" ht="12.75" customHeight="1">
      <c r="B46" s="727"/>
      <c r="C46" s="587" t="str">
        <f t="shared" si="6"/>
        <v>家族手当</v>
      </c>
      <c r="D46" s="588" t="str">
        <f>IF(☆start!$W$5=D$3,集計表!$D81,"")</f>
        <v/>
      </c>
      <c r="E46" s="588" t="str">
        <f>IF(☆start!$W$5=E$3,集計表!$D81,"")</f>
        <v/>
      </c>
      <c r="F46" s="588" t="str">
        <f>IF(☆start!$W$5=F$3,集計表!$D81,"")</f>
        <v/>
      </c>
      <c r="G46" s="588">
        <f>IF(☆start!$W$5=G$3,集計表!$D81,"")</f>
        <v>0</v>
      </c>
      <c r="H46" s="588" t="str">
        <f>IF(☆start!$W$5=H$3,集計表!$D81,"")</f>
        <v/>
      </c>
      <c r="I46" s="588" t="str">
        <f>IF(☆start!$W$5=I$3,集計表!$D81,"")</f>
        <v/>
      </c>
      <c r="J46" s="588" t="str">
        <f>IF(☆start!$W$5=J$3,集計表!$D81,"")</f>
        <v/>
      </c>
      <c r="K46" s="588" t="str">
        <f>IF(☆start!$W$5=K$3,集計表!$D81,"")</f>
        <v/>
      </c>
      <c r="L46" s="588" t="str">
        <f>IF(☆start!$W$5=L$3,集計表!$D81,"")</f>
        <v/>
      </c>
      <c r="M46" s="588" t="str">
        <f>IF(☆start!$W$5=M$3,集計表!$D81,"")</f>
        <v/>
      </c>
      <c r="N46" s="588" t="str">
        <f>IF(☆start!$W$5=N$3,集計表!$D81,"")</f>
        <v/>
      </c>
      <c r="O46" s="588" t="str">
        <f>IF(☆start!$W$5=O$3,集計表!$D81,"")</f>
        <v/>
      </c>
      <c r="P46" s="607">
        <f t="shared" si="8"/>
        <v>0</v>
      </c>
      <c r="S46" s="727"/>
      <c r="T46" s="608" t="str">
        <f t="shared" si="7"/>
        <v>家族手当</v>
      </c>
      <c r="U46" s="588" t="str">
        <f>IF(☆start!$W$5=U$3,集計表!$E81,"")</f>
        <v/>
      </c>
      <c r="V46" s="588" t="str">
        <f>IF(☆start!$W$5=V$3,集計表!$E81,"")</f>
        <v/>
      </c>
      <c r="W46" s="588" t="str">
        <f>IF(☆start!$W$5=W$3,集計表!$E81,"")</f>
        <v/>
      </c>
      <c r="X46" s="588">
        <f>IF(☆start!$W$5=X$3,集計表!$E81,"")</f>
        <v>0</v>
      </c>
      <c r="Y46" s="588" t="str">
        <f>IF(☆start!$W$5=Y$3,集計表!$E81,"")</f>
        <v/>
      </c>
      <c r="Z46" s="588" t="str">
        <f>IF(☆start!$W$5=Z$3,集計表!$E81,"")</f>
        <v/>
      </c>
      <c r="AA46" s="588" t="str">
        <f>IF(☆start!$W$5=AA$3,集計表!$E81,"")</f>
        <v/>
      </c>
      <c r="AB46" s="588" t="str">
        <f>IF(☆start!$W$5=AB$3,集計表!$E81,"")</f>
        <v/>
      </c>
      <c r="AC46" s="588" t="str">
        <f>IF(☆start!$W$5=AC$3,集計表!$E81,"")</f>
        <v/>
      </c>
      <c r="AD46" s="588" t="str">
        <f>IF(☆start!$W$5=AD$3,集計表!$E81,"")</f>
        <v/>
      </c>
      <c r="AE46" s="588" t="str">
        <f>IF(☆start!$W$5=AE$3,集計表!$E81,"")</f>
        <v/>
      </c>
      <c r="AF46" s="588" t="str">
        <f>IF(☆start!$W$5=AF$3,集計表!$E81,"")</f>
        <v/>
      </c>
      <c r="AG46" s="607">
        <f t="shared" si="9"/>
        <v>0</v>
      </c>
    </row>
    <row r="47" spans="1:33" ht="12.75" customHeight="1">
      <c r="B47" s="727"/>
      <c r="C47" s="587" t="str">
        <f t="shared" si="6"/>
        <v>皆勤手当</v>
      </c>
      <c r="D47" s="588" t="str">
        <f>IF(☆start!$W$5=D$3,集計表!$D82,"")</f>
        <v/>
      </c>
      <c r="E47" s="588" t="str">
        <f>IF(☆start!$W$5=E$3,集計表!$D82,"")</f>
        <v/>
      </c>
      <c r="F47" s="588" t="str">
        <f>IF(☆start!$W$5=F$3,集計表!$D82,"")</f>
        <v/>
      </c>
      <c r="G47" s="588">
        <f>IF(☆start!$W$5=G$3,集計表!$D82,"")</f>
        <v>0</v>
      </c>
      <c r="H47" s="588" t="str">
        <f>IF(☆start!$W$5=H$3,集計表!$D82,"")</f>
        <v/>
      </c>
      <c r="I47" s="588" t="str">
        <f>IF(☆start!$W$5=I$3,集計表!$D82,"")</f>
        <v/>
      </c>
      <c r="J47" s="588" t="str">
        <f>IF(☆start!$W$5=J$3,集計表!$D82,"")</f>
        <v/>
      </c>
      <c r="K47" s="588" t="str">
        <f>IF(☆start!$W$5=K$3,集計表!$D82,"")</f>
        <v/>
      </c>
      <c r="L47" s="588" t="str">
        <f>IF(☆start!$W$5=L$3,集計表!$D82,"")</f>
        <v/>
      </c>
      <c r="M47" s="588" t="str">
        <f>IF(☆start!$W$5=M$3,集計表!$D82,"")</f>
        <v/>
      </c>
      <c r="N47" s="588" t="str">
        <f>IF(☆start!$W$5=N$3,集計表!$D82,"")</f>
        <v/>
      </c>
      <c r="O47" s="588" t="str">
        <f>IF(☆start!$W$5=O$3,集計表!$D82,"")</f>
        <v/>
      </c>
      <c r="P47" s="607">
        <f t="shared" si="8"/>
        <v>0</v>
      </c>
      <c r="S47" s="727"/>
      <c r="T47" s="608" t="str">
        <f t="shared" si="7"/>
        <v>皆勤手当</v>
      </c>
      <c r="U47" s="588" t="str">
        <f>IF(☆start!$W$5=U$3,集計表!$E82,"")</f>
        <v/>
      </c>
      <c r="V47" s="588" t="str">
        <f>IF(☆start!$W$5=V$3,集計表!$E82,"")</f>
        <v/>
      </c>
      <c r="W47" s="588" t="str">
        <f>IF(☆start!$W$5=W$3,集計表!$E82,"")</f>
        <v/>
      </c>
      <c r="X47" s="588">
        <f>IF(☆start!$W$5=X$3,集計表!$E82,"")</f>
        <v>0</v>
      </c>
      <c r="Y47" s="588" t="str">
        <f>IF(☆start!$W$5=Y$3,集計表!$E82,"")</f>
        <v/>
      </c>
      <c r="Z47" s="588" t="str">
        <f>IF(☆start!$W$5=Z$3,集計表!$E82,"")</f>
        <v/>
      </c>
      <c r="AA47" s="588" t="str">
        <f>IF(☆start!$W$5=AA$3,集計表!$E82,"")</f>
        <v/>
      </c>
      <c r="AB47" s="588" t="str">
        <f>IF(☆start!$W$5=AB$3,集計表!$E82,"")</f>
        <v/>
      </c>
      <c r="AC47" s="588" t="str">
        <f>IF(☆start!$W$5=AC$3,集計表!$E82,"")</f>
        <v/>
      </c>
      <c r="AD47" s="588" t="str">
        <f>IF(☆start!$W$5=AD$3,集計表!$E82,"")</f>
        <v/>
      </c>
      <c r="AE47" s="588" t="str">
        <f>IF(☆start!$W$5=AE$3,集計表!$E82,"")</f>
        <v/>
      </c>
      <c r="AF47" s="588" t="str">
        <f>IF(☆start!$W$5=AF$3,集計表!$E82,"")</f>
        <v/>
      </c>
      <c r="AG47" s="607">
        <f t="shared" si="9"/>
        <v>0</v>
      </c>
    </row>
    <row r="48" spans="1:33" ht="12.75" customHeight="1">
      <c r="B48" s="727"/>
      <c r="C48" s="587">
        <f t="shared" ref="C48:C60" si="10">+C12</f>
        <v>0</v>
      </c>
      <c r="D48" s="588" t="str">
        <f>IF(☆start!$W$5=D$3,集計表!$D83,"")</f>
        <v/>
      </c>
      <c r="E48" s="588" t="str">
        <f>IF(☆start!$W$5=E$3,集計表!$D83,"")</f>
        <v/>
      </c>
      <c r="F48" s="588" t="str">
        <f>IF(☆start!$W$5=F$3,集計表!$D83,"")</f>
        <v/>
      </c>
      <c r="G48" s="588">
        <f>IF(☆start!$W$5=G$3,集計表!$D83,"")</f>
        <v>0</v>
      </c>
      <c r="H48" s="588" t="str">
        <f>IF(☆start!$W$5=H$3,集計表!$D83,"")</f>
        <v/>
      </c>
      <c r="I48" s="588" t="str">
        <f>IF(☆start!$W$5=I$3,集計表!$D83,"")</f>
        <v/>
      </c>
      <c r="J48" s="588" t="str">
        <f>IF(☆start!$W$5=J$3,集計表!$D83,"")</f>
        <v/>
      </c>
      <c r="K48" s="588" t="str">
        <f>IF(☆start!$W$5=K$3,集計表!$D83,"")</f>
        <v/>
      </c>
      <c r="L48" s="588" t="str">
        <f>IF(☆start!$W$5=L$3,集計表!$D83,"")</f>
        <v/>
      </c>
      <c r="M48" s="588" t="str">
        <f>IF(☆start!$W$5=M$3,集計表!$D83,"")</f>
        <v/>
      </c>
      <c r="N48" s="588" t="str">
        <f>IF(☆start!$W$5=N$3,集計表!$D83,"")</f>
        <v/>
      </c>
      <c r="O48" s="588" t="str">
        <f>IF(☆start!$W$5=O$3,集計表!$D83,"")</f>
        <v/>
      </c>
      <c r="P48" s="607">
        <f t="shared" si="8"/>
        <v>0</v>
      </c>
      <c r="S48" s="727"/>
      <c r="T48" s="609">
        <f t="shared" si="7"/>
        <v>0</v>
      </c>
      <c r="U48" s="588" t="str">
        <f>IF(☆start!$W$5=U$3,集計表!$E83,"")</f>
        <v/>
      </c>
      <c r="V48" s="588" t="str">
        <f>IF(☆start!$W$5=V$3,集計表!$E83,"")</f>
        <v/>
      </c>
      <c r="W48" s="588" t="str">
        <f>IF(☆start!$W$5=W$3,集計表!$E83,"")</f>
        <v/>
      </c>
      <c r="X48" s="588">
        <f>IF(☆start!$W$5=X$3,集計表!$E83,"")</f>
        <v>0</v>
      </c>
      <c r="Y48" s="588" t="str">
        <f>IF(☆start!$W$5=Y$3,集計表!$E83,"")</f>
        <v/>
      </c>
      <c r="Z48" s="588" t="str">
        <f>IF(☆start!$W$5=Z$3,集計表!$E83,"")</f>
        <v/>
      </c>
      <c r="AA48" s="588" t="str">
        <f>IF(☆start!$W$5=AA$3,集計表!$E83,"")</f>
        <v/>
      </c>
      <c r="AB48" s="588" t="str">
        <f>IF(☆start!$W$5=AB$3,集計表!$E83,"")</f>
        <v/>
      </c>
      <c r="AC48" s="588" t="str">
        <f>IF(☆start!$W$5=AC$3,集計表!$E83,"")</f>
        <v/>
      </c>
      <c r="AD48" s="588" t="str">
        <f>IF(☆start!$W$5=AD$3,集計表!$E83,"")</f>
        <v/>
      </c>
      <c r="AE48" s="588" t="str">
        <f>IF(☆start!$W$5=AE$3,集計表!$E83,"")</f>
        <v/>
      </c>
      <c r="AF48" s="588" t="str">
        <f>IF(☆start!$W$5=AF$3,集計表!$E83,"")</f>
        <v/>
      </c>
      <c r="AG48" s="607">
        <f t="shared" si="9"/>
        <v>0</v>
      </c>
    </row>
    <row r="49" spans="1:33" ht="12.75" customHeight="1">
      <c r="B49" s="727"/>
      <c r="C49" s="590" t="str">
        <f t="shared" si="10"/>
        <v>小　計</v>
      </c>
      <c r="D49" s="588" t="str">
        <f>IF(☆start!$W$5=D$3,集計表!$D84,"")</f>
        <v/>
      </c>
      <c r="E49" s="588" t="str">
        <f>IF(☆start!$W$5=E$3,集計表!$D84,"")</f>
        <v/>
      </c>
      <c r="F49" s="588" t="str">
        <f>IF(☆start!$W$5=F$3,集計表!$D84,"")</f>
        <v/>
      </c>
      <c r="G49" s="588">
        <f>IF(☆start!$W$5=G$3,集計表!$D84,"")</f>
        <v>0</v>
      </c>
      <c r="H49" s="588" t="str">
        <f>IF(☆start!$W$5=H$3,集計表!$D84,"")</f>
        <v/>
      </c>
      <c r="I49" s="588" t="str">
        <f>IF(☆start!$W$5=I$3,集計表!$D84,"")</f>
        <v/>
      </c>
      <c r="J49" s="588" t="str">
        <f>IF(☆start!$W$5=J$3,集計表!$D84,"")</f>
        <v/>
      </c>
      <c r="K49" s="588" t="str">
        <f>IF(☆start!$W$5=K$3,集計表!$D84,"")</f>
        <v/>
      </c>
      <c r="L49" s="588" t="str">
        <f>IF(☆start!$W$5=L$3,集計表!$D84,"")</f>
        <v/>
      </c>
      <c r="M49" s="588" t="str">
        <f>IF(☆start!$W$5=M$3,集計表!$D84,"")</f>
        <v/>
      </c>
      <c r="N49" s="588" t="str">
        <f>IF(☆start!$W$5=N$3,集計表!$D84,"")</f>
        <v/>
      </c>
      <c r="O49" s="588" t="str">
        <f>IF(☆start!$W$5=O$3,集計表!$D84,"")</f>
        <v/>
      </c>
      <c r="P49" s="607">
        <f t="shared" si="8"/>
        <v>0</v>
      </c>
      <c r="S49" s="727"/>
      <c r="T49" s="609" t="str">
        <f t="shared" si="7"/>
        <v>小　計</v>
      </c>
      <c r="U49" s="588" t="str">
        <f>IF(☆start!$W$5=U$3,集計表!$E84,"")</f>
        <v/>
      </c>
      <c r="V49" s="588" t="str">
        <f>IF(☆start!$W$5=V$3,集計表!$E84,"")</f>
        <v/>
      </c>
      <c r="W49" s="588" t="str">
        <f>IF(☆start!$W$5=W$3,集計表!$E84,"")</f>
        <v/>
      </c>
      <c r="X49" s="588">
        <f>IF(☆start!$W$5=X$3,集計表!$E84,"")</f>
        <v>0</v>
      </c>
      <c r="Y49" s="588" t="str">
        <f>IF(☆start!$W$5=Y$3,集計表!$E84,"")</f>
        <v/>
      </c>
      <c r="Z49" s="588" t="str">
        <f>IF(☆start!$W$5=Z$3,集計表!$E84,"")</f>
        <v/>
      </c>
      <c r="AA49" s="588" t="str">
        <f>IF(☆start!$W$5=AA$3,集計表!$E84,"")</f>
        <v/>
      </c>
      <c r="AB49" s="588" t="str">
        <f>IF(☆start!$W$5=AB$3,集計表!$E84,"")</f>
        <v/>
      </c>
      <c r="AC49" s="588" t="str">
        <f>IF(☆start!$W$5=AC$3,集計表!$E84,"")</f>
        <v/>
      </c>
      <c r="AD49" s="588" t="str">
        <f>IF(☆start!$W$5=AD$3,集計表!$E84,"")</f>
        <v/>
      </c>
      <c r="AE49" s="588" t="str">
        <f>IF(☆start!$W$5=AE$3,集計表!$E84,"")</f>
        <v/>
      </c>
      <c r="AF49" s="588" t="str">
        <f>IF(☆start!$W$5=AF$3,集計表!$E84,"")</f>
        <v/>
      </c>
      <c r="AG49" s="607">
        <f t="shared" si="9"/>
        <v>0</v>
      </c>
    </row>
    <row r="50" spans="1:33" ht="12.75" customHeight="1">
      <c r="B50" s="728"/>
      <c r="C50" s="587" t="str">
        <f t="shared" si="10"/>
        <v>交通費</v>
      </c>
      <c r="D50" s="588" t="str">
        <f>IF(☆start!$W$5=D$3,集計表!$D85,"")</f>
        <v/>
      </c>
      <c r="E50" s="588" t="str">
        <f>IF(☆start!$W$5=E$3,集計表!$D85,"")</f>
        <v/>
      </c>
      <c r="F50" s="588" t="str">
        <f>IF(☆start!$W$5=F$3,集計表!$D85,"")</f>
        <v/>
      </c>
      <c r="G50" s="588">
        <f>IF(☆start!$W$5=G$3,集計表!$D85,"")</f>
        <v>0</v>
      </c>
      <c r="H50" s="588" t="str">
        <f>IF(☆start!$W$5=H$3,集計表!$D85,"")</f>
        <v/>
      </c>
      <c r="I50" s="588" t="str">
        <f>IF(☆start!$W$5=I$3,集計表!$D85,"")</f>
        <v/>
      </c>
      <c r="J50" s="588" t="str">
        <f>IF(☆start!$W$5=J$3,集計表!$D85,"")</f>
        <v/>
      </c>
      <c r="K50" s="588" t="str">
        <f>IF(☆start!$W$5=K$3,集計表!$D85,"")</f>
        <v/>
      </c>
      <c r="L50" s="588" t="str">
        <f>IF(☆start!$W$5=L$3,集計表!$D85,"")</f>
        <v/>
      </c>
      <c r="M50" s="588" t="str">
        <f>IF(☆start!$W$5=M$3,集計表!$D85,"")</f>
        <v/>
      </c>
      <c r="N50" s="588" t="str">
        <f>IF(☆start!$W$5=N$3,集計表!$D85,"")</f>
        <v/>
      </c>
      <c r="O50" s="588" t="str">
        <f>IF(☆start!$W$5=O$3,集計表!$D85,"")</f>
        <v/>
      </c>
      <c r="P50" s="607">
        <f t="shared" si="8"/>
        <v>0</v>
      </c>
      <c r="S50" s="728"/>
      <c r="T50" s="609" t="str">
        <f t="shared" si="7"/>
        <v>交通費</v>
      </c>
      <c r="U50" s="588" t="str">
        <f>IF(☆start!$W$5=U$3,集計表!$E85,"")</f>
        <v/>
      </c>
      <c r="V50" s="588" t="str">
        <f>IF(☆start!$W$5=V$3,集計表!$E85,"")</f>
        <v/>
      </c>
      <c r="W50" s="588" t="str">
        <f>IF(☆start!$W$5=W$3,集計表!$E85,"")</f>
        <v/>
      </c>
      <c r="X50" s="588">
        <f>IF(☆start!$W$5=X$3,集計表!$E85,"")</f>
        <v>0</v>
      </c>
      <c r="Y50" s="588" t="str">
        <f>IF(☆start!$W$5=Y$3,集計表!$E85,"")</f>
        <v/>
      </c>
      <c r="Z50" s="588" t="str">
        <f>IF(☆start!$W$5=Z$3,集計表!$E85,"")</f>
        <v/>
      </c>
      <c r="AA50" s="588" t="str">
        <f>IF(☆start!$W$5=AA$3,集計表!$E85,"")</f>
        <v/>
      </c>
      <c r="AB50" s="588" t="str">
        <f>IF(☆start!$W$5=AB$3,集計表!$E85,"")</f>
        <v/>
      </c>
      <c r="AC50" s="588" t="str">
        <f>IF(☆start!$W$5=AC$3,集計表!$E85,"")</f>
        <v/>
      </c>
      <c r="AD50" s="588" t="str">
        <f>IF(☆start!$W$5=AD$3,集計表!$E85,"")</f>
        <v/>
      </c>
      <c r="AE50" s="588" t="str">
        <f>IF(☆start!$W$5=AE$3,集計表!$E85,"")</f>
        <v/>
      </c>
      <c r="AF50" s="588" t="str">
        <f>IF(☆start!$W$5=AF$3,集計表!$E85,"")</f>
        <v/>
      </c>
      <c r="AG50" s="607">
        <f t="shared" si="9"/>
        <v>0</v>
      </c>
    </row>
    <row r="51" spans="1:33" ht="12.75" customHeight="1">
      <c r="B51" s="726" t="s">
        <v>43</v>
      </c>
      <c r="C51" s="590" t="str">
        <f t="shared" si="10"/>
        <v>合　計</v>
      </c>
      <c r="D51" s="588" t="str">
        <f>IF(☆start!$W$5=D$3,集計表!$D86,"")</f>
        <v/>
      </c>
      <c r="E51" s="588" t="str">
        <f>IF(☆start!$W$5=E$3,集計表!$D86,"")</f>
        <v/>
      </c>
      <c r="F51" s="588" t="str">
        <f>IF(☆start!$W$5=F$3,集計表!$D86,"")</f>
        <v/>
      </c>
      <c r="G51" s="588">
        <f>IF(☆start!$W$5=G$3,集計表!$D86,"")</f>
        <v>0</v>
      </c>
      <c r="H51" s="588" t="str">
        <f>IF(☆start!$W$5=H$3,集計表!$D86,"")</f>
        <v/>
      </c>
      <c r="I51" s="588" t="str">
        <f>IF(☆start!$W$5=I$3,集計表!$D86,"")</f>
        <v/>
      </c>
      <c r="J51" s="588" t="str">
        <f>IF(☆start!$W$5=J$3,集計表!$D86,"")</f>
        <v/>
      </c>
      <c r="K51" s="588" t="str">
        <f>IF(☆start!$W$5=K$3,集計表!$D86,"")</f>
        <v/>
      </c>
      <c r="L51" s="588" t="str">
        <f>IF(☆start!$W$5=L$3,集計表!$D86,"")</f>
        <v/>
      </c>
      <c r="M51" s="588" t="str">
        <f>IF(☆start!$W$5=M$3,集計表!$D86,"")</f>
        <v/>
      </c>
      <c r="N51" s="588" t="str">
        <f>IF(☆start!$W$5=N$3,集計表!$D86,"")</f>
        <v/>
      </c>
      <c r="O51" s="588" t="str">
        <f>IF(☆start!$W$5=O$3,集計表!$D86,"")</f>
        <v/>
      </c>
      <c r="P51" s="607">
        <f t="shared" si="8"/>
        <v>0</v>
      </c>
      <c r="S51" s="726" t="s">
        <v>43</v>
      </c>
      <c r="T51" s="608" t="str">
        <f t="shared" si="7"/>
        <v>合　計</v>
      </c>
      <c r="U51" s="588" t="str">
        <f>IF(☆start!$W$5=U$3,集計表!$E86,"")</f>
        <v/>
      </c>
      <c r="V51" s="588" t="str">
        <f>IF(☆start!$W$5=V$3,集計表!$E86,"")</f>
        <v/>
      </c>
      <c r="W51" s="588" t="str">
        <f>IF(☆start!$W$5=W$3,集計表!$E86,"")</f>
        <v/>
      </c>
      <c r="X51" s="588">
        <f>IF(☆start!$W$5=X$3,集計表!$E86,"")</f>
        <v>0</v>
      </c>
      <c r="Y51" s="588" t="str">
        <f>IF(☆start!$W$5=Y$3,集計表!$E86,"")</f>
        <v/>
      </c>
      <c r="Z51" s="588" t="str">
        <f>IF(☆start!$W$5=Z$3,集計表!$E86,"")</f>
        <v/>
      </c>
      <c r="AA51" s="588" t="str">
        <f>IF(☆start!$W$5=AA$3,集計表!$E86,"")</f>
        <v/>
      </c>
      <c r="AB51" s="588" t="str">
        <f>IF(☆start!$W$5=AB$3,集計表!$E86,"")</f>
        <v/>
      </c>
      <c r="AC51" s="588" t="str">
        <f>IF(☆start!$W$5=AC$3,集計表!$E86,"")</f>
        <v/>
      </c>
      <c r="AD51" s="588" t="str">
        <f>IF(☆start!$W$5=AD$3,集計表!$E86,"")</f>
        <v/>
      </c>
      <c r="AE51" s="588" t="str">
        <f>IF(☆start!$W$5=AE$3,集計表!$E86,"")</f>
        <v/>
      </c>
      <c r="AF51" s="588" t="str">
        <f>IF(☆start!$W$5=AF$3,集計表!$E86,"")</f>
        <v/>
      </c>
      <c r="AG51" s="607">
        <f t="shared" si="9"/>
        <v>0</v>
      </c>
    </row>
    <row r="52" spans="1:33" ht="12.75" customHeight="1">
      <c r="B52" s="727"/>
      <c r="C52" s="587" t="str">
        <f t="shared" si="10"/>
        <v>健康保険</v>
      </c>
      <c r="D52" s="588" t="str">
        <f>IF(☆start!$W$5=D$3,集計表!$D87,"")</f>
        <v/>
      </c>
      <c r="E52" s="588" t="str">
        <f>IF(☆start!$W$5=E$3,集計表!$D87,"")</f>
        <v/>
      </c>
      <c r="F52" s="588" t="str">
        <f>IF(☆start!$W$5=F$3,集計表!$D87,"")</f>
        <v/>
      </c>
      <c r="G52" s="588">
        <f>IF(☆start!$W$5=G$3,集計表!$D87,"")</f>
        <v>0</v>
      </c>
      <c r="H52" s="588" t="str">
        <f>IF(☆start!$W$5=H$3,集計表!$D87,"")</f>
        <v/>
      </c>
      <c r="I52" s="588" t="str">
        <f>IF(☆start!$W$5=I$3,集計表!$D87,"")</f>
        <v/>
      </c>
      <c r="J52" s="588" t="str">
        <f>IF(☆start!$W$5=J$3,集計表!$D87,"")</f>
        <v/>
      </c>
      <c r="K52" s="588" t="str">
        <f>IF(☆start!$W$5=K$3,集計表!$D87,"")</f>
        <v/>
      </c>
      <c r="L52" s="588" t="str">
        <f>IF(☆start!$W$5=L$3,集計表!$D87,"")</f>
        <v/>
      </c>
      <c r="M52" s="588" t="str">
        <f>IF(☆start!$W$5=M$3,集計表!$D87,"")</f>
        <v/>
      </c>
      <c r="N52" s="588" t="str">
        <f>IF(☆start!$W$5=N$3,集計表!$D87,"")</f>
        <v/>
      </c>
      <c r="O52" s="588" t="str">
        <f>IF(☆start!$W$5=O$3,集計表!$D87,"")</f>
        <v/>
      </c>
      <c r="P52" s="607">
        <f t="shared" si="8"/>
        <v>0</v>
      </c>
      <c r="S52" s="727"/>
      <c r="T52" s="608" t="str">
        <f t="shared" si="7"/>
        <v>健康保険</v>
      </c>
      <c r="U52" s="588" t="str">
        <f>IF(☆start!$W$5=U$3,集計表!$E87,"")</f>
        <v/>
      </c>
      <c r="V52" s="588" t="str">
        <f>IF(☆start!$W$5=V$3,集計表!$E87,"")</f>
        <v/>
      </c>
      <c r="W52" s="588" t="str">
        <f>IF(☆start!$W$5=W$3,集計表!$E87,"")</f>
        <v/>
      </c>
      <c r="X52" s="588">
        <f>IF(☆start!$W$5=X$3,集計表!$E87,"")</f>
        <v>0</v>
      </c>
      <c r="Y52" s="588" t="str">
        <f>IF(☆start!$W$5=Y$3,集計表!$E87,"")</f>
        <v/>
      </c>
      <c r="Z52" s="588" t="str">
        <f>IF(☆start!$W$5=Z$3,集計表!$E87,"")</f>
        <v/>
      </c>
      <c r="AA52" s="588" t="str">
        <f>IF(☆start!$W$5=AA$3,集計表!$E87,"")</f>
        <v/>
      </c>
      <c r="AB52" s="588" t="str">
        <f>IF(☆start!$W$5=AB$3,集計表!$E87,"")</f>
        <v/>
      </c>
      <c r="AC52" s="588" t="str">
        <f>IF(☆start!$W$5=AC$3,集計表!$E87,"")</f>
        <v/>
      </c>
      <c r="AD52" s="588" t="str">
        <f>IF(☆start!$W$5=AD$3,集計表!$E87,"")</f>
        <v/>
      </c>
      <c r="AE52" s="588" t="str">
        <f>IF(☆start!$W$5=AE$3,集計表!$E87,"")</f>
        <v/>
      </c>
      <c r="AF52" s="588" t="str">
        <f>IF(☆start!$W$5=AF$3,集計表!$E87,"")</f>
        <v/>
      </c>
      <c r="AG52" s="607">
        <f t="shared" si="9"/>
        <v>0</v>
      </c>
    </row>
    <row r="53" spans="1:33" ht="12.75" customHeight="1">
      <c r="B53" s="727"/>
      <c r="C53" s="587" t="str">
        <f t="shared" si="10"/>
        <v>厚生年金</v>
      </c>
      <c r="D53" s="588" t="str">
        <f>IF(☆start!$W$5=D$3,集計表!$D88,"")</f>
        <v/>
      </c>
      <c r="E53" s="588" t="str">
        <f>IF(☆start!$W$5=E$3,集計表!$D88,"")</f>
        <v/>
      </c>
      <c r="F53" s="588" t="str">
        <f>IF(☆start!$W$5=F$3,集計表!$D88,"")</f>
        <v/>
      </c>
      <c r="G53" s="588">
        <f>IF(☆start!$W$5=G$3,集計表!$D88,"")</f>
        <v>0</v>
      </c>
      <c r="H53" s="588" t="str">
        <f>IF(☆start!$W$5=H$3,集計表!$D88,"")</f>
        <v/>
      </c>
      <c r="I53" s="588" t="str">
        <f>IF(☆start!$W$5=I$3,集計表!$D88,"")</f>
        <v/>
      </c>
      <c r="J53" s="588" t="str">
        <f>IF(☆start!$W$5=J$3,集計表!$D88,"")</f>
        <v/>
      </c>
      <c r="K53" s="588" t="str">
        <f>IF(☆start!$W$5=K$3,集計表!$D88,"")</f>
        <v/>
      </c>
      <c r="L53" s="588" t="str">
        <f>IF(☆start!$W$5=L$3,集計表!$D88,"")</f>
        <v/>
      </c>
      <c r="M53" s="588" t="str">
        <f>IF(☆start!$W$5=M$3,集計表!$D88,"")</f>
        <v/>
      </c>
      <c r="N53" s="588" t="str">
        <f>IF(☆start!$W$5=N$3,集計表!$D88,"")</f>
        <v/>
      </c>
      <c r="O53" s="588" t="str">
        <f>IF(☆start!$W$5=O$3,集計表!$D88,"")</f>
        <v/>
      </c>
      <c r="P53" s="607">
        <f t="shared" si="8"/>
        <v>0</v>
      </c>
      <c r="S53" s="727"/>
      <c r="T53" s="608" t="str">
        <f t="shared" si="7"/>
        <v>厚生年金</v>
      </c>
      <c r="U53" s="588" t="str">
        <f>IF(☆start!$W$5=U$3,集計表!$E88,"")</f>
        <v/>
      </c>
      <c r="V53" s="588" t="str">
        <f>IF(☆start!$W$5=V$3,集計表!$E88,"")</f>
        <v/>
      </c>
      <c r="W53" s="588" t="str">
        <f>IF(☆start!$W$5=W$3,集計表!$E88,"")</f>
        <v/>
      </c>
      <c r="X53" s="588">
        <f>IF(☆start!$W$5=X$3,集計表!$E88,"")</f>
        <v>0</v>
      </c>
      <c r="Y53" s="588" t="str">
        <f>IF(☆start!$W$5=Y$3,集計表!$E88,"")</f>
        <v/>
      </c>
      <c r="Z53" s="588" t="str">
        <f>IF(☆start!$W$5=Z$3,集計表!$E88,"")</f>
        <v/>
      </c>
      <c r="AA53" s="588" t="str">
        <f>IF(☆start!$W$5=AA$3,集計表!$E88,"")</f>
        <v/>
      </c>
      <c r="AB53" s="588" t="str">
        <f>IF(☆start!$W$5=AB$3,集計表!$E88,"")</f>
        <v/>
      </c>
      <c r="AC53" s="588" t="str">
        <f>IF(☆start!$W$5=AC$3,集計表!$E88,"")</f>
        <v/>
      </c>
      <c r="AD53" s="588" t="str">
        <f>IF(☆start!$W$5=AD$3,集計表!$E88,"")</f>
        <v/>
      </c>
      <c r="AE53" s="588" t="str">
        <f>IF(☆start!$W$5=AE$3,集計表!$E88,"")</f>
        <v/>
      </c>
      <c r="AF53" s="588" t="str">
        <f>IF(☆start!$W$5=AF$3,集計表!$E88,"")</f>
        <v/>
      </c>
      <c r="AG53" s="607">
        <f t="shared" si="9"/>
        <v>0</v>
      </c>
    </row>
    <row r="54" spans="1:33" ht="12.75" customHeight="1">
      <c r="B54" s="727"/>
      <c r="C54" s="587" t="str">
        <f t="shared" si="10"/>
        <v>雇用保険</v>
      </c>
      <c r="D54" s="588" t="str">
        <f>IF(☆start!$W$5=D$3,集計表!$D89,"")</f>
        <v/>
      </c>
      <c r="E54" s="588" t="str">
        <f>IF(☆start!$W$5=E$3,集計表!$D89,"")</f>
        <v/>
      </c>
      <c r="F54" s="588" t="str">
        <f>IF(☆start!$W$5=F$3,集計表!$D89,"")</f>
        <v/>
      </c>
      <c r="G54" s="588">
        <f>IF(☆start!$W$5=G$3,集計表!$D89,"")</f>
        <v>0</v>
      </c>
      <c r="H54" s="588" t="str">
        <f>IF(☆start!$W$5=H$3,集計表!$D89,"")</f>
        <v/>
      </c>
      <c r="I54" s="588" t="str">
        <f>IF(☆start!$W$5=I$3,集計表!$D89,"")</f>
        <v/>
      </c>
      <c r="J54" s="588" t="str">
        <f>IF(☆start!$W$5=J$3,集計表!$D89,"")</f>
        <v/>
      </c>
      <c r="K54" s="588" t="str">
        <f>IF(☆start!$W$5=K$3,集計表!$D89,"")</f>
        <v/>
      </c>
      <c r="L54" s="588" t="str">
        <f>IF(☆start!$W$5=L$3,集計表!$D89,"")</f>
        <v/>
      </c>
      <c r="M54" s="588" t="str">
        <f>IF(☆start!$W$5=M$3,集計表!$D89,"")</f>
        <v/>
      </c>
      <c r="N54" s="588" t="str">
        <f>IF(☆start!$W$5=N$3,集計表!$D89,"")</f>
        <v/>
      </c>
      <c r="O54" s="588" t="str">
        <f>IF(☆start!$W$5=O$3,集計表!$D89,"")</f>
        <v/>
      </c>
      <c r="P54" s="607">
        <f t="shared" si="8"/>
        <v>0</v>
      </c>
      <c r="S54" s="727"/>
      <c r="T54" s="608" t="str">
        <f t="shared" si="7"/>
        <v>雇用保険</v>
      </c>
      <c r="U54" s="588" t="str">
        <f>IF(☆start!$W$5=U$3,集計表!$E89,"")</f>
        <v/>
      </c>
      <c r="V54" s="588" t="str">
        <f>IF(☆start!$W$5=V$3,集計表!$E89,"")</f>
        <v/>
      </c>
      <c r="W54" s="588" t="str">
        <f>IF(☆start!$W$5=W$3,集計表!$E89,"")</f>
        <v/>
      </c>
      <c r="X54" s="588">
        <f>IF(☆start!$W$5=X$3,集計表!$E89,"")</f>
        <v>0</v>
      </c>
      <c r="Y54" s="588" t="str">
        <f>IF(☆start!$W$5=Y$3,集計表!$E89,"")</f>
        <v/>
      </c>
      <c r="Z54" s="588" t="str">
        <f>IF(☆start!$W$5=Z$3,集計表!$E89,"")</f>
        <v/>
      </c>
      <c r="AA54" s="588" t="str">
        <f>IF(☆start!$W$5=AA$3,集計表!$E89,"")</f>
        <v/>
      </c>
      <c r="AB54" s="588" t="str">
        <f>IF(☆start!$W$5=AB$3,集計表!$E89,"")</f>
        <v/>
      </c>
      <c r="AC54" s="588" t="str">
        <f>IF(☆start!$W$5=AC$3,集計表!$E89,"")</f>
        <v/>
      </c>
      <c r="AD54" s="588" t="str">
        <f>IF(☆start!$W$5=AD$3,集計表!$E89,"")</f>
        <v/>
      </c>
      <c r="AE54" s="588" t="str">
        <f>IF(☆start!$W$5=AE$3,集計表!$E89,"")</f>
        <v/>
      </c>
      <c r="AF54" s="588" t="str">
        <f>IF(☆start!$W$5=AF$3,集計表!$E89,"")</f>
        <v/>
      </c>
      <c r="AG54" s="607">
        <f t="shared" si="9"/>
        <v>0</v>
      </c>
    </row>
    <row r="55" spans="1:33" ht="12.75" customHeight="1">
      <c r="B55" s="727"/>
      <c r="C55" s="587" t="str">
        <f t="shared" si="10"/>
        <v>所得税</v>
      </c>
      <c r="D55" s="588" t="str">
        <f>IF(☆start!$W$5=D$3,集計表!$D90,"")</f>
        <v/>
      </c>
      <c r="E55" s="588" t="str">
        <f>IF(☆start!$W$5=E$3,集計表!$D90,"")</f>
        <v/>
      </c>
      <c r="F55" s="588" t="str">
        <f>IF(☆start!$W$5=F$3,集計表!$D90,"")</f>
        <v/>
      </c>
      <c r="G55" s="588">
        <f>IF(☆start!$W$5=G$3,集計表!$D90,"")</f>
        <v>0</v>
      </c>
      <c r="H55" s="588" t="str">
        <f>IF(☆start!$W$5=H$3,集計表!$D90,"")</f>
        <v/>
      </c>
      <c r="I55" s="588" t="str">
        <f>IF(☆start!$W$5=I$3,集計表!$D90,"")</f>
        <v/>
      </c>
      <c r="J55" s="588" t="str">
        <f>IF(☆start!$W$5=J$3,集計表!$D90,"")</f>
        <v/>
      </c>
      <c r="K55" s="588" t="str">
        <f>IF(☆start!$W$5=K$3,集計表!$D90,"")</f>
        <v/>
      </c>
      <c r="L55" s="588" t="str">
        <f>IF(☆start!$W$5=L$3,集計表!$D90,"")</f>
        <v/>
      </c>
      <c r="M55" s="588" t="str">
        <f>IF(☆start!$W$5=M$3,集計表!$D90,"")</f>
        <v/>
      </c>
      <c r="N55" s="588" t="str">
        <f>IF(☆start!$W$5=N$3,集計表!$D90,"")</f>
        <v/>
      </c>
      <c r="O55" s="588" t="str">
        <f>IF(☆start!$W$5=O$3,集計表!$D90,"")</f>
        <v/>
      </c>
      <c r="P55" s="607">
        <f t="shared" si="8"/>
        <v>0</v>
      </c>
      <c r="S55" s="727"/>
      <c r="T55" s="608" t="str">
        <f t="shared" si="7"/>
        <v>所得税</v>
      </c>
      <c r="U55" s="588" t="str">
        <f>IF(☆start!$W$5=U$3,集計表!$E90,"")</f>
        <v/>
      </c>
      <c r="V55" s="588" t="str">
        <f>IF(☆start!$W$5=V$3,集計表!$E90,"")</f>
        <v/>
      </c>
      <c r="W55" s="588" t="str">
        <f>IF(☆start!$W$5=W$3,集計表!$E90,"")</f>
        <v/>
      </c>
      <c r="X55" s="588">
        <f>IF(☆start!$W$5=X$3,集計表!$E90,"")</f>
        <v>0</v>
      </c>
      <c r="Y55" s="588" t="str">
        <f>IF(☆start!$W$5=Y$3,集計表!$E90,"")</f>
        <v/>
      </c>
      <c r="Z55" s="588" t="str">
        <f>IF(☆start!$W$5=Z$3,集計表!$E90,"")</f>
        <v/>
      </c>
      <c r="AA55" s="588" t="str">
        <f>IF(☆start!$W$5=AA$3,集計表!$E90,"")</f>
        <v/>
      </c>
      <c r="AB55" s="588" t="str">
        <f>IF(☆start!$W$5=AB$3,集計表!$E90,"")</f>
        <v/>
      </c>
      <c r="AC55" s="588" t="str">
        <f>IF(☆start!$W$5=AC$3,集計表!$E90,"")</f>
        <v/>
      </c>
      <c r="AD55" s="588" t="str">
        <f>IF(☆start!$W$5=AD$3,集計表!$E90,"")</f>
        <v/>
      </c>
      <c r="AE55" s="588" t="str">
        <f>IF(☆start!$W$5=AE$3,集計表!$E90,"")</f>
        <v/>
      </c>
      <c r="AF55" s="588" t="str">
        <f>IF(☆start!$W$5=AF$3,集計表!$E90,"")</f>
        <v/>
      </c>
      <c r="AG55" s="607">
        <f t="shared" si="9"/>
        <v>0</v>
      </c>
    </row>
    <row r="56" spans="1:33" ht="12.75" customHeight="1">
      <c r="B56" s="727"/>
      <c r="C56" s="587" t="str">
        <f t="shared" si="10"/>
        <v>住民税</v>
      </c>
      <c r="D56" s="588" t="str">
        <f>IF(☆start!$W$5=D$3,集計表!$D91,"")</f>
        <v/>
      </c>
      <c r="E56" s="588" t="str">
        <f>IF(☆start!$W$5=E$3,集計表!$D91,"")</f>
        <v/>
      </c>
      <c r="F56" s="588" t="str">
        <f>IF(☆start!$W$5=F$3,集計表!$D91,"")</f>
        <v/>
      </c>
      <c r="G56" s="588">
        <f>IF(☆start!$W$5=G$3,集計表!$D91,"")</f>
        <v>0</v>
      </c>
      <c r="H56" s="588" t="str">
        <f>IF(☆start!$W$5=H$3,集計表!$D91,"")</f>
        <v/>
      </c>
      <c r="I56" s="588" t="str">
        <f>IF(☆start!$W$5=I$3,集計表!$D91,"")</f>
        <v/>
      </c>
      <c r="J56" s="588" t="str">
        <f>IF(☆start!$W$5=J$3,集計表!$D91,"")</f>
        <v/>
      </c>
      <c r="K56" s="588" t="str">
        <f>IF(☆start!$W$5=K$3,集計表!$D91,"")</f>
        <v/>
      </c>
      <c r="L56" s="588" t="str">
        <f>IF(☆start!$W$5=L$3,集計表!$D91,"")</f>
        <v/>
      </c>
      <c r="M56" s="588" t="str">
        <f>IF(☆start!$W$5=M$3,集計表!$D91,"")</f>
        <v/>
      </c>
      <c r="N56" s="588" t="str">
        <f>IF(☆start!$W$5=N$3,集計表!$D91,"")</f>
        <v/>
      </c>
      <c r="O56" s="588" t="str">
        <f>IF(☆start!$W$5=O$3,集計表!$D91,"")</f>
        <v/>
      </c>
      <c r="P56" s="607">
        <f t="shared" si="8"/>
        <v>0</v>
      </c>
      <c r="S56" s="727"/>
      <c r="T56" s="608" t="str">
        <f t="shared" si="7"/>
        <v>住民税</v>
      </c>
      <c r="U56" s="588" t="str">
        <f>IF(☆start!$W$5=U$3,集計表!$E91,"")</f>
        <v/>
      </c>
      <c r="V56" s="588" t="str">
        <f>IF(☆start!$W$5=V$3,集計表!$E91,"")</f>
        <v/>
      </c>
      <c r="W56" s="588" t="str">
        <f>IF(☆start!$W$5=W$3,集計表!$E91,"")</f>
        <v/>
      </c>
      <c r="X56" s="588">
        <f>IF(☆start!$W$5=X$3,集計表!$E91,"")</f>
        <v>0</v>
      </c>
      <c r="Y56" s="588" t="str">
        <f>IF(☆start!$W$5=Y$3,集計表!$E91,"")</f>
        <v/>
      </c>
      <c r="Z56" s="588" t="str">
        <f>IF(☆start!$W$5=Z$3,集計表!$E91,"")</f>
        <v/>
      </c>
      <c r="AA56" s="588" t="str">
        <f>IF(☆start!$W$5=AA$3,集計表!$E91,"")</f>
        <v/>
      </c>
      <c r="AB56" s="588" t="str">
        <f>IF(☆start!$W$5=AB$3,集計表!$E91,"")</f>
        <v/>
      </c>
      <c r="AC56" s="588" t="str">
        <f>IF(☆start!$W$5=AC$3,集計表!$E91,"")</f>
        <v/>
      </c>
      <c r="AD56" s="588" t="str">
        <f>IF(☆start!$W$5=AD$3,集計表!$E91,"")</f>
        <v/>
      </c>
      <c r="AE56" s="588" t="str">
        <f>IF(☆start!$W$5=AE$3,集計表!$E91,"")</f>
        <v/>
      </c>
      <c r="AF56" s="588" t="str">
        <f>IF(☆start!$W$5=AF$3,集計表!$E91,"")</f>
        <v/>
      </c>
      <c r="AG56" s="607">
        <f t="shared" si="9"/>
        <v>0</v>
      </c>
    </row>
    <row r="57" spans="1:33" ht="12.75" customHeight="1">
      <c r="B57" s="727"/>
      <c r="C57" s="587">
        <f t="shared" si="10"/>
        <v>0</v>
      </c>
      <c r="D57" s="588" t="str">
        <f>IF(☆start!$W$5=D$3,集計表!$D92,"")</f>
        <v/>
      </c>
      <c r="E57" s="588" t="str">
        <f>IF(☆start!$W$5=E$3,集計表!$D92,"")</f>
        <v/>
      </c>
      <c r="F57" s="588" t="str">
        <f>IF(☆start!$W$5=F$3,集計表!$D92,"")</f>
        <v/>
      </c>
      <c r="G57" s="588">
        <f>IF(☆start!$W$5=G$3,集計表!$D92,"")</f>
        <v>0</v>
      </c>
      <c r="H57" s="588" t="str">
        <f>IF(☆start!$W$5=H$3,集計表!$D92,"")</f>
        <v/>
      </c>
      <c r="I57" s="588" t="str">
        <f>IF(☆start!$W$5=I$3,集計表!$D92,"")</f>
        <v/>
      </c>
      <c r="J57" s="588" t="str">
        <f>IF(☆start!$W$5=J$3,集計表!$D92,"")</f>
        <v/>
      </c>
      <c r="K57" s="588" t="str">
        <f>IF(☆start!$W$5=K$3,集計表!$D92,"")</f>
        <v/>
      </c>
      <c r="L57" s="588" t="str">
        <f>IF(☆start!$W$5=L$3,集計表!$D92,"")</f>
        <v/>
      </c>
      <c r="M57" s="588" t="str">
        <f>IF(☆start!$W$5=M$3,集計表!$D92,"")</f>
        <v/>
      </c>
      <c r="N57" s="588" t="str">
        <f>IF(☆start!$W$5=N$3,集計表!$D92,"")</f>
        <v/>
      </c>
      <c r="O57" s="588" t="str">
        <f>IF(☆start!$W$5=O$3,集計表!$D92,"")</f>
        <v/>
      </c>
      <c r="P57" s="607">
        <f t="shared" si="8"/>
        <v>0</v>
      </c>
      <c r="S57" s="727"/>
      <c r="T57" s="608">
        <f t="shared" si="7"/>
        <v>0</v>
      </c>
      <c r="U57" s="588" t="str">
        <f>IF(☆start!$W$5=U$3,集計表!$E92,"")</f>
        <v/>
      </c>
      <c r="V57" s="588" t="str">
        <f>IF(☆start!$W$5=V$3,集計表!$E92,"")</f>
        <v/>
      </c>
      <c r="W57" s="588" t="str">
        <f>IF(☆start!$W$5=W$3,集計表!$E92,"")</f>
        <v/>
      </c>
      <c r="X57" s="588">
        <f>IF(☆start!$W$5=X$3,集計表!$E92,"")</f>
        <v>0</v>
      </c>
      <c r="Y57" s="588" t="str">
        <f>IF(☆start!$W$5=Y$3,集計表!$E92,"")</f>
        <v/>
      </c>
      <c r="Z57" s="588" t="str">
        <f>IF(☆start!$W$5=Z$3,集計表!$E92,"")</f>
        <v/>
      </c>
      <c r="AA57" s="588" t="str">
        <f>IF(☆start!$W$5=AA$3,集計表!$E92,"")</f>
        <v/>
      </c>
      <c r="AB57" s="588" t="str">
        <f>IF(☆start!$W$5=AB$3,集計表!$E92,"")</f>
        <v/>
      </c>
      <c r="AC57" s="588" t="str">
        <f>IF(☆start!$W$5=AC$3,集計表!$E92,"")</f>
        <v/>
      </c>
      <c r="AD57" s="588" t="str">
        <f>IF(☆start!$W$5=AD$3,集計表!$E92,"")</f>
        <v/>
      </c>
      <c r="AE57" s="588" t="str">
        <f>IF(☆start!$W$5=AE$3,集計表!$E92,"")</f>
        <v/>
      </c>
      <c r="AF57" s="588" t="str">
        <f>IF(☆start!$W$5=AF$3,集計表!$E92,"")</f>
        <v/>
      </c>
      <c r="AG57" s="607">
        <f t="shared" si="9"/>
        <v>0</v>
      </c>
    </row>
    <row r="58" spans="1:33" ht="12.75" customHeight="1">
      <c r="B58" s="727"/>
      <c r="C58" s="587">
        <f t="shared" si="10"/>
        <v>0</v>
      </c>
      <c r="D58" s="588" t="str">
        <f>IF(☆start!$W$5=D$3,集計表!$D93,"")</f>
        <v/>
      </c>
      <c r="E58" s="588" t="str">
        <f>IF(☆start!$W$5=E$3,集計表!$D93,"")</f>
        <v/>
      </c>
      <c r="F58" s="588" t="str">
        <f>IF(☆start!$W$5=F$3,集計表!$D93,"")</f>
        <v/>
      </c>
      <c r="G58" s="588">
        <f>IF(☆start!$W$5=G$3,集計表!$D93,"")</f>
        <v>0</v>
      </c>
      <c r="H58" s="588" t="str">
        <f>IF(☆start!$W$5=H$3,集計表!$D93,"")</f>
        <v/>
      </c>
      <c r="I58" s="588" t="str">
        <f>IF(☆start!$W$5=I$3,集計表!$D93,"")</f>
        <v/>
      </c>
      <c r="J58" s="588" t="str">
        <f>IF(☆start!$W$5=J$3,集計表!$D93,"")</f>
        <v/>
      </c>
      <c r="K58" s="588" t="str">
        <f>IF(☆start!$W$5=K$3,集計表!$D93,"")</f>
        <v/>
      </c>
      <c r="L58" s="588" t="str">
        <f>IF(☆start!$W$5=L$3,集計表!$D93,"")</f>
        <v/>
      </c>
      <c r="M58" s="588" t="str">
        <f>IF(☆start!$W$5=M$3,集計表!$D93,"")</f>
        <v/>
      </c>
      <c r="N58" s="588" t="str">
        <f>IF(☆start!$W$5=N$3,集計表!$D93,"")</f>
        <v/>
      </c>
      <c r="O58" s="588" t="str">
        <f>IF(☆start!$W$5=O$3,集計表!$D93,"")</f>
        <v/>
      </c>
      <c r="P58" s="607">
        <f t="shared" si="8"/>
        <v>0</v>
      </c>
      <c r="S58" s="727"/>
      <c r="T58" s="608">
        <f t="shared" si="7"/>
        <v>0</v>
      </c>
      <c r="U58" s="588" t="str">
        <f>IF(☆start!$W$5=U$3,集計表!$E93,"")</f>
        <v/>
      </c>
      <c r="V58" s="588" t="str">
        <f>IF(☆start!$W$5=V$3,集計表!$E93,"")</f>
        <v/>
      </c>
      <c r="W58" s="588" t="str">
        <f>IF(☆start!$W$5=W$3,集計表!$E93,"")</f>
        <v/>
      </c>
      <c r="X58" s="588">
        <f>IF(☆start!$W$5=X$3,集計表!$E93,"")</f>
        <v>0</v>
      </c>
      <c r="Y58" s="588" t="str">
        <f>IF(☆start!$W$5=Y$3,集計表!$E93,"")</f>
        <v/>
      </c>
      <c r="Z58" s="588" t="str">
        <f>IF(☆start!$W$5=Z$3,集計表!$E93,"")</f>
        <v/>
      </c>
      <c r="AA58" s="588" t="str">
        <f>IF(☆start!$W$5=AA$3,集計表!$E93,"")</f>
        <v/>
      </c>
      <c r="AB58" s="588" t="str">
        <f>IF(☆start!$W$5=AB$3,集計表!$E93,"")</f>
        <v/>
      </c>
      <c r="AC58" s="588" t="str">
        <f>IF(☆start!$W$5=AC$3,集計表!$E93,"")</f>
        <v/>
      </c>
      <c r="AD58" s="588" t="str">
        <f>IF(☆start!$W$5=AD$3,集計表!$E93,"")</f>
        <v/>
      </c>
      <c r="AE58" s="588" t="str">
        <f>IF(☆start!$W$5=AE$3,集計表!$E93,"")</f>
        <v/>
      </c>
      <c r="AF58" s="588" t="str">
        <f>IF(☆start!$W$5=AF$3,集計表!$E93,"")</f>
        <v/>
      </c>
      <c r="AG58" s="607">
        <f t="shared" si="9"/>
        <v>0</v>
      </c>
    </row>
    <row r="59" spans="1:33" ht="12.75" customHeight="1">
      <c r="B59" s="728"/>
      <c r="C59" s="587">
        <f t="shared" si="10"/>
        <v>0</v>
      </c>
      <c r="D59" s="588" t="str">
        <f>IF(☆start!$W$5=D$3,集計表!$D94,"")</f>
        <v/>
      </c>
      <c r="E59" s="588" t="str">
        <f>IF(☆start!$W$5=E$3,集計表!$D94,"")</f>
        <v/>
      </c>
      <c r="F59" s="588" t="str">
        <f>IF(☆start!$W$5=F$3,集計表!$D94,"")</f>
        <v/>
      </c>
      <c r="G59" s="588">
        <f>IF(☆start!$W$5=G$3,集計表!$D94,"")</f>
        <v>0</v>
      </c>
      <c r="H59" s="588" t="str">
        <f>IF(☆start!$W$5=H$3,集計表!$D94,"")</f>
        <v/>
      </c>
      <c r="I59" s="588" t="str">
        <f>IF(☆start!$W$5=I$3,集計表!$D94,"")</f>
        <v/>
      </c>
      <c r="J59" s="588" t="str">
        <f>IF(☆start!$W$5=J$3,集計表!$D94,"")</f>
        <v/>
      </c>
      <c r="K59" s="588" t="str">
        <f>IF(☆start!$W$5=K$3,集計表!$D94,"")</f>
        <v/>
      </c>
      <c r="L59" s="588" t="str">
        <f>IF(☆start!$W$5=L$3,集計表!$D94,"")</f>
        <v/>
      </c>
      <c r="M59" s="588" t="str">
        <f>IF(☆start!$W$5=M$3,集計表!$D94,"")</f>
        <v/>
      </c>
      <c r="N59" s="588" t="str">
        <f>IF(☆start!$W$5=N$3,集計表!$D94,"")</f>
        <v/>
      </c>
      <c r="O59" s="588" t="str">
        <f>IF(☆start!$W$5=O$3,集計表!$D94,"")</f>
        <v/>
      </c>
      <c r="P59" s="607">
        <f t="shared" si="8"/>
        <v>0</v>
      </c>
      <c r="S59" s="727"/>
      <c r="T59" s="608">
        <f t="shared" si="7"/>
        <v>0</v>
      </c>
      <c r="U59" s="588" t="str">
        <f>IF(☆start!$W$5=U$3,集計表!$E94,"")</f>
        <v/>
      </c>
      <c r="V59" s="588" t="str">
        <f>IF(☆start!$W$5=V$3,集計表!$E94,"")</f>
        <v/>
      </c>
      <c r="W59" s="588" t="str">
        <f>IF(☆start!$W$5=W$3,集計表!$E94,"")</f>
        <v/>
      </c>
      <c r="X59" s="588">
        <f>IF(☆start!$W$5=X$3,集計表!$E94,"")</f>
        <v>0</v>
      </c>
      <c r="Y59" s="588" t="str">
        <f>IF(☆start!$W$5=Y$3,集計表!$E94,"")</f>
        <v/>
      </c>
      <c r="Z59" s="588" t="str">
        <f>IF(☆start!$W$5=Z$3,集計表!$E94,"")</f>
        <v/>
      </c>
      <c r="AA59" s="588" t="str">
        <f>IF(☆start!$W$5=AA$3,集計表!$E94,"")</f>
        <v/>
      </c>
      <c r="AB59" s="588" t="str">
        <f>IF(☆start!$W$5=AB$3,集計表!$E94,"")</f>
        <v/>
      </c>
      <c r="AC59" s="588" t="str">
        <f>IF(☆start!$W$5=AC$3,集計表!$E94,"")</f>
        <v/>
      </c>
      <c r="AD59" s="588" t="str">
        <f>IF(☆start!$W$5=AD$3,集計表!$E94,"")</f>
        <v/>
      </c>
      <c r="AE59" s="588" t="str">
        <f>IF(☆start!$W$5=AE$3,集計表!$E94,"")</f>
        <v/>
      </c>
      <c r="AF59" s="588" t="str">
        <f>IF(☆start!$W$5=AF$3,集計表!$E94,"")</f>
        <v/>
      </c>
      <c r="AG59" s="607">
        <f t="shared" si="9"/>
        <v>0</v>
      </c>
    </row>
    <row r="60" spans="1:33" ht="12.75" customHeight="1">
      <c r="B60" s="586"/>
      <c r="C60" s="590" t="str">
        <f t="shared" si="10"/>
        <v>合　計</v>
      </c>
      <c r="D60" s="588" t="str">
        <f>IF(☆start!$W$5=D$3,集計表!$D95,"")</f>
        <v/>
      </c>
      <c r="E60" s="588" t="str">
        <f>IF(☆start!$W$5=E$3,集計表!$D95,"")</f>
        <v/>
      </c>
      <c r="F60" s="588" t="str">
        <f>IF(☆start!$W$5=F$3,集計表!$D95,"")</f>
        <v/>
      </c>
      <c r="G60" s="588">
        <f>IF(☆start!$W$5=G$3,集計表!$D95,"")</f>
        <v>0</v>
      </c>
      <c r="H60" s="588" t="str">
        <f>IF(☆start!$W$5=H$3,集計表!$D95,"")</f>
        <v/>
      </c>
      <c r="I60" s="588" t="str">
        <f>IF(☆start!$W$5=I$3,集計表!$D95,"")</f>
        <v/>
      </c>
      <c r="J60" s="588" t="str">
        <f>IF(☆start!$W$5=J$3,集計表!$D95,"")</f>
        <v/>
      </c>
      <c r="K60" s="588" t="str">
        <f>IF(☆start!$W$5=K$3,集計表!$D95,"")</f>
        <v/>
      </c>
      <c r="L60" s="588" t="str">
        <f>IF(☆start!$W$5=L$3,集計表!$D95,"")</f>
        <v/>
      </c>
      <c r="M60" s="588" t="str">
        <f>IF(☆start!$W$5=M$3,集計表!$D95,"")</f>
        <v/>
      </c>
      <c r="N60" s="588" t="str">
        <f>IF(☆start!$W$5=N$3,集計表!$D95,"")</f>
        <v/>
      </c>
      <c r="O60" s="588" t="str">
        <f>IF(☆start!$W$5=O$3,集計表!$D95,"")</f>
        <v/>
      </c>
      <c r="P60" s="607">
        <f t="shared" si="8"/>
        <v>0</v>
      </c>
      <c r="S60" s="728"/>
      <c r="T60" s="609" t="str">
        <f t="shared" si="7"/>
        <v>合　計</v>
      </c>
      <c r="U60" s="588" t="str">
        <f>IF(☆start!$W$5=U$3,集計表!$E95,"")</f>
        <v/>
      </c>
      <c r="V60" s="588" t="str">
        <f>IF(☆start!$W$5=V$3,集計表!$E95,"")</f>
        <v/>
      </c>
      <c r="W60" s="588" t="str">
        <f>IF(☆start!$W$5=W$3,集計表!$E95,"")</f>
        <v/>
      </c>
      <c r="X60" s="588">
        <f>IF(☆start!$W$5=X$3,集計表!$E95,"")</f>
        <v>0</v>
      </c>
      <c r="Y60" s="588" t="str">
        <f>IF(☆start!$W$5=Y$3,集計表!$E95,"")</f>
        <v/>
      </c>
      <c r="Z60" s="588" t="str">
        <f>IF(☆start!$W$5=Z$3,集計表!$E95,"")</f>
        <v/>
      </c>
      <c r="AA60" s="588" t="str">
        <f>IF(☆start!$W$5=AA$3,集計表!$E95,"")</f>
        <v/>
      </c>
      <c r="AB60" s="588" t="str">
        <f>IF(☆start!$W$5=AB$3,集計表!$E95,"")</f>
        <v/>
      </c>
      <c r="AC60" s="588" t="str">
        <f>IF(☆start!$W$5=AC$3,集計表!$E95,"")</f>
        <v/>
      </c>
      <c r="AD60" s="588" t="str">
        <f>IF(☆start!$W$5=AD$3,集計表!$E95,"")</f>
        <v/>
      </c>
      <c r="AE60" s="588" t="str">
        <f>IF(☆start!$W$5=AE$3,集計表!$E95,"")</f>
        <v/>
      </c>
      <c r="AF60" s="588" t="str">
        <f>IF(☆start!$W$5=AF$3,集計表!$E95,"")</f>
        <v/>
      </c>
      <c r="AG60" s="607">
        <f t="shared" si="9"/>
        <v>0</v>
      </c>
    </row>
    <row r="61" spans="1:33" ht="12.75" customHeight="1">
      <c r="B61" s="732" t="s">
        <v>10</v>
      </c>
      <c r="C61" s="733"/>
      <c r="D61" s="588" t="str">
        <f>IF(☆start!$W$5=D$3,集計表!$D96,"")</f>
        <v/>
      </c>
      <c r="E61" s="588" t="str">
        <f>IF(☆start!$W$5=E$3,集計表!$D96,"")</f>
        <v/>
      </c>
      <c r="F61" s="588" t="str">
        <f>IF(☆start!$W$5=F$3,集計表!$D96,"")</f>
        <v/>
      </c>
      <c r="G61" s="588">
        <f>IF(☆start!$W$5=G$3,集計表!$D96,"")</f>
        <v>0</v>
      </c>
      <c r="H61" s="588" t="str">
        <f>IF(☆start!$W$5=H$3,集計表!$D96,"")</f>
        <v/>
      </c>
      <c r="I61" s="588" t="str">
        <f>IF(☆start!$W$5=I$3,集計表!$D96,"")</f>
        <v/>
      </c>
      <c r="J61" s="588" t="str">
        <f>IF(☆start!$W$5=J$3,集計表!$D96,"")</f>
        <v/>
      </c>
      <c r="K61" s="588" t="str">
        <f>IF(☆start!$W$5=K$3,集計表!$D96,"")</f>
        <v/>
      </c>
      <c r="L61" s="588" t="str">
        <f>IF(☆start!$W$5=L$3,集計表!$D96,"")</f>
        <v/>
      </c>
      <c r="M61" s="588" t="str">
        <f>IF(☆start!$W$5=M$3,集計表!$D96,"")</f>
        <v/>
      </c>
      <c r="N61" s="588" t="str">
        <f>IF(☆start!$W$5=N$3,集計表!$D96,"")</f>
        <v/>
      </c>
      <c r="O61" s="588" t="str">
        <f>IF(☆start!$W$5=O$3,集計表!$D96,"")</f>
        <v/>
      </c>
      <c r="P61" s="607">
        <f t="shared" si="8"/>
        <v>0</v>
      </c>
      <c r="S61" s="732" t="s">
        <v>10</v>
      </c>
      <c r="T61" s="733"/>
      <c r="U61" s="588" t="str">
        <f>IF(☆start!$W$5=U$3,集計表!$E96,"")</f>
        <v/>
      </c>
      <c r="V61" s="588" t="str">
        <f>IF(☆start!$W$5=V$3,集計表!$E96,"")</f>
        <v/>
      </c>
      <c r="W61" s="588" t="str">
        <f>IF(☆start!$W$5=W$3,集計表!$E96,"")</f>
        <v/>
      </c>
      <c r="X61" s="588">
        <f>IF(☆start!$W$5=X$3,集計表!$E96,"")</f>
        <v>0</v>
      </c>
      <c r="Y61" s="588" t="str">
        <f>IF(☆start!$W$5=Y$3,集計表!$E96,"")</f>
        <v/>
      </c>
      <c r="Z61" s="588" t="str">
        <f>IF(☆start!$W$5=Z$3,集計表!$E96,"")</f>
        <v/>
      </c>
      <c r="AA61" s="588" t="str">
        <f>IF(☆start!$W$5=AA$3,集計表!$E96,"")</f>
        <v/>
      </c>
      <c r="AB61" s="588" t="str">
        <f>IF(☆start!$W$5=AB$3,集計表!$E96,"")</f>
        <v/>
      </c>
      <c r="AC61" s="588" t="str">
        <f>IF(☆start!$W$5=AC$3,集計表!$E96,"")</f>
        <v/>
      </c>
      <c r="AD61" s="588" t="str">
        <f>IF(☆start!$W$5=AD$3,集計表!$E96,"")</f>
        <v/>
      </c>
      <c r="AE61" s="588" t="str">
        <f>IF(☆start!$W$5=AE$3,集計表!$E96,"")</f>
        <v/>
      </c>
      <c r="AF61" s="588" t="str">
        <f>IF(☆start!$W$5=AF$3,集計表!$E96,"")</f>
        <v/>
      </c>
      <c r="AG61" s="607">
        <f t="shared" si="9"/>
        <v>0</v>
      </c>
    </row>
    <row r="62" spans="1:33" ht="9" customHeight="1"/>
    <row r="63" spans="1:33" ht="12" customHeight="1"/>
    <row r="64" spans="1:33">
      <c r="A64" s="20"/>
      <c r="B64" s="582" t="s">
        <v>252</v>
      </c>
      <c r="C64" s="587"/>
      <c r="D64" s="584">
        <v>1</v>
      </c>
      <c r="E64" s="584">
        <v>2</v>
      </c>
      <c r="F64" s="584">
        <v>3</v>
      </c>
      <c r="G64" s="584">
        <v>4</v>
      </c>
      <c r="H64" s="584">
        <v>5</v>
      </c>
      <c r="I64" s="584">
        <v>6</v>
      </c>
      <c r="J64" s="584">
        <v>7</v>
      </c>
      <c r="K64" s="584">
        <v>8</v>
      </c>
      <c r="L64" s="584">
        <v>9</v>
      </c>
      <c r="M64" s="584">
        <v>10</v>
      </c>
      <c r="N64" s="584">
        <v>11</v>
      </c>
      <c r="O64" s="585" t="s">
        <v>246</v>
      </c>
      <c r="P64" s="582" t="s">
        <v>26</v>
      </c>
      <c r="Q64" s="593"/>
      <c r="R64" s="593"/>
      <c r="S64" s="582" t="s">
        <v>253</v>
      </c>
      <c r="T64" s="587"/>
      <c r="U64" s="584">
        <v>1</v>
      </c>
      <c r="V64" s="584">
        <v>2</v>
      </c>
      <c r="W64" s="584">
        <v>3</v>
      </c>
      <c r="X64" s="584">
        <v>4</v>
      </c>
      <c r="Y64" s="584">
        <v>5</v>
      </c>
      <c r="Z64" s="584">
        <v>6</v>
      </c>
      <c r="AA64" s="584">
        <v>7</v>
      </c>
      <c r="AB64" s="584">
        <v>8</v>
      </c>
      <c r="AC64" s="584">
        <v>9</v>
      </c>
      <c r="AD64" s="584">
        <v>10</v>
      </c>
      <c r="AE64" s="584">
        <v>11</v>
      </c>
      <c r="AF64" s="585" t="s">
        <v>246</v>
      </c>
      <c r="AG64" s="582" t="s">
        <v>26</v>
      </c>
    </row>
    <row r="65" spans="1:33" ht="13.5" customHeight="1">
      <c r="A65" s="20"/>
      <c r="B65" s="729" t="s">
        <v>249</v>
      </c>
      <c r="C65" s="594" t="str">
        <f>+C29</f>
        <v>賞　与</v>
      </c>
      <c r="D65" s="588" t="str">
        <f>IF(☆start!$W$5=D$28,賞与!$C$15,"")</f>
        <v/>
      </c>
      <c r="E65" s="588" t="str">
        <f>IF(☆start!$W$5=E$28,賞与!$C$15,"")</f>
        <v/>
      </c>
      <c r="F65" s="588" t="str">
        <f>IF(☆start!$W$5=F$28,賞与!$C$15,"")</f>
        <v/>
      </c>
      <c r="G65" s="588">
        <f>IF(☆start!$W$5=G$28,賞与!$C$15,"")</f>
        <v>0</v>
      </c>
      <c r="H65" s="588" t="str">
        <f>IF(☆start!$W$5=H$28,賞与!$C$15,"")</f>
        <v/>
      </c>
      <c r="I65" s="588" t="str">
        <f>IF(☆start!$W$5=I$28,賞与!$C$15,"")</f>
        <v/>
      </c>
      <c r="J65" s="588" t="str">
        <f>IF(☆start!$W$5=J$28,賞与!$C$15,"")</f>
        <v/>
      </c>
      <c r="K65" s="588" t="str">
        <f>IF(☆start!$W$5=K$28,賞与!$C$15,"")</f>
        <v/>
      </c>
      <c r="L65" s="588" t="str">
        <f>IF(☆start!$W$5=L$28,賞与!$C$15,"")</f>
        <v/>
      </c>
      <c r="M65" s="588" t="str">
        <f>IF(☆start!$W$5=M$28,賞与!$C$15,"")</f>
        <v/>
      </c>
      <c r="N65" s="588" t="str">
        <f>IF(☆start!$W$5=N$28,賞与!$C$15,"")</f>
        <v/>
      </c>
      <c r="O65" s="588" t="str">
        <f>IF(☆start!$W$5=O$28,賞与!$C$15,"")</f>
        <v/>
      </c>
      <c r="P65" s="589">
        <f t="shared" ref="P65:P73" si="11">SUM(D65:O65)</f>
        <v>0</v>
      </c>
      <c r="Q65" s="593"/>
      <c r="R65" s="593"/>
      <c r="S65" s="729" t="s">
        <v>249</v>
      </c>
      <c r="T65" s="594" t="str">
        <f t="shared" ref="T65:T73" si="12">+C65</f>
        <v>賞　与</v>
      </c>
      <c r="U65" s="588" t="str">
        <f>IF(☆start!$W$5=U$28,賞与!$C$16,"")</f>
        <v/>
      </c>
      <c r="V65" s="588" t="str">
        <f>IF(☆start!$W$5=V$28,賞与!$C$16,"")</f>
        <v/>
      </c>
      <c r="W65" s="588" t="str">
        <f>IF(☆start!$W$5=W$28,賞与!$C$16,"")</f>
        <v/>
      </c>
      <c r="X65" s="588">
        <f>IF(☆start!$W$5=X$28,賞与!$C$16,"")</f>
        <v>0</v>
      </c>
      <c r="Y65" s="588" t="str">
        <f>IF(☆start!$W$5=Y$28,賞与!$C$16,"")</f>
        <v/>
      </c>
      <c r="Z65" s="588" t="str">
        <f>IF(☆start!$W$5=Z$28,賞与!$C$16,"")</f>
        <v/>
      </c>
      <c r="AA65" s="588" t="str">
        <f>IF(☆start!$W$5=AA$28,賞与!$C$16,"")</f>
        <v/>
      </c>
      <c r="AB65" s="588" t="str">
        <f>IF(☆start!$W$5=AB$28,賞与!$C$16,"")</f>
        <v/>
      </c>
      <c r="AC65" s="588" t="str">
        <f>IF(☆start!$W$5=AC$28,賞与!$C$16,"")</f>
        <v/>
      </c>
      <c r="AD65" s="588" t="str">
        <f>IF(☆start!$W$5=AD$28,賞与!$C$16,"")</f>
        <v/>
      </c>
      <c r="AE65" s="588" t="str">
        <f>IF(☆start!$W$5=AE$28,賞与!$C$16,"")</f>
        <v/>
      </c>
      <c r="AF65" s="588" t="str">
        <f>IF(☆start!$W$5=AF$28,賞与!$C$16,"")</f>
        <v/>
      </c>
      <c r="AG65" s="589">
        <f t="shared" ref="AG65:AG73" si="13">SUM(U65:AF65)</f>
        <v>0</v>
      </c>
    </row>
    <row r="66" spans="1:33">
      <c r="A66" s="20"/>
      <c r="B66" s="730"/>
      <c r="C66" s="594" t="str">
        <f t="shared" ref="C66:C73" si="14">+C30</f>
        <v>諸手当</v>
      </c>
      <c r="D66" s="588" t="str">
        <f>IF(☆start!$W$5=D$28,賞与!$D$15,"")</f>
        <v/>
      </c>
      <c r="E66" s="588" t="str">
        <f>IF(☆start!$W$5=E$28,賞与!$D$15,"")</f>
        <v/>
      </c>
      <c r="F66" s="588" t="str">
        <f>IF(☆start!$W$5=F$28,賞与!$D$15,"")</f>
        <v/>
      </c>
      <c r="G66" s="588">
        <f>IF(☆start!$W$5=G$28,賞与!$D$15,"")</f>
        <v>0</v>
      </c>
      <c r="H66" s="588" t="str">
        <f>IF(☆start!$W$5=H$28,賞与!$D$15,"")</f>
        <v/>
      </c>
      <c r="I66" s="588" t="str">
        <f>IF(☆start!$W$5=I$28,賞与!$D$15,"")</f>
        <v/>
      </c>
      <c r="J66" s="588" t="str">
        <f>IF(☆start!$W$5=J$28,賞与!$D$15,"")</f>
        <v/>
      </c>
      <c r="K66" s="588" t="str">
        <f>IF(☆start!$W$5=K$28,賞与!$D$15,"")</f>
        <v/>
      </c>
      <c r="L66" s="588" t="str">
        <f>IF(☆start!$W$5=L$28,賞与!$D$15,"")</f>
        <v/>
      </c>
      <c r="M66" s="588" t="str">
        <f>IF(☆start!$W$5=M$28,賞与!$D$15,"")</f>
        <v/>
      </c>
      <c r="N66" s="588" t="str">
        <f>IF(☆start!$W$5=N$28,賞与!$D$15,"")</f>
        <v/>
      </c>
      <c r="O66" s="588" t="str">
        <f>IF(☆start!$W$5=O$28,賞与!$D$15,"")</f>
        <v/>
      </c>
      <c r="P66" s="589">
        <f t="shared" si="11"/>
        <v>0</v>
      </c>
      <c r="Q66" s="593"/>
      <c r="R66" s="593"/>
      <c r="S66" s="730"/>
      <c r="T66" s="594" t="str">
        <f t="shared" si="12"/>
        <v>諸手当</v>
      </c>
      <c r="U66" s="588" t="str">
        <f>IF(☆start!$W$5=U$28,賞与!$D$16,"")</f>
        <v/>
      </c>
      <c r="V66" s="588" t="str">
        <f>IF(☆start!$W$5=V$28,賞与!$D$16,"")</f>
        <v/>
      </c>
      <c r="W66" s="588" t="str">
        <f>IF(☆start!$W$5=W$28,賞与!$D$16,"")</f>
        <v/>
      </c>
      <c r="X66" s="588">
        <f>IF(☆start!$W$5=X$28,賞与!$D$16,"")</f>
        <v>0</v>
      </c>
      <c r="Y66" s="588" t="str">
        <f>IF(☆start!$W$5=Y$28,賞与!$D$16,"")</f>
        <v/>
      </c>
      <c r="Z66" s="588" t="str">
        <f>IF(☆start!$W$5=Z$28,賞与!$D$16,"")</f>
        <v/>
      </c>
      <c r="AA66" s="588" t="str">
        <f>IF(☆start!$W$5=AA$28,賞与!$D$16,"")</f>
        <v/>
      </c>
      <c r="AB66" s="588" t="str">
        <f>IF(☆start!$W$5=AB$28,賞与!$D$16,"")</f>
        <v/>
      </c>
      <c r="AC66" s="588" t="str">
        <f>IF(☆start!$W$5=AC$28,賞与!$D$16,"")</f>
        <v/>
      </c>
      <c r="AD66" s="588" t="str">
        <f>IF(☆start!$W$5=AD$28,賞与!$D$16,"")</f>
        <v/>
      </c>
      <c r="AE66" s="588" t="str">
        <f>IF(☆start!$W$5=AE$28,賞与!$D$16,"")</f>
        <v/>
      </c>
      <c r="AF66" s="588" t="str">
        <f>IF(☆start!$W$5=AF$28,賞与!$D$16,"")</f>
        <v/>
      </c>
      <c r="AG66" s="589">
        <f t="shared" si="13"/>
        <v>0</v>
      </c>
    </row>
    <row r="67" spans="1:33">
      <c r="A67" s="20"/>
      <c r="B67" s="731"/>
      <c r="C67" s="594" t="str">
        <f t="shared" si="14"/>
        <v>支給金額</v>
      </c>
      <c r="D67" s="588" t="str">
        <f>IF(☆start!$W$5=D$28,賞与!$E$15,"")</f>
        <v/>
      </c>
      <c r="E67" s="588" t="str">
        <f>IF(☆start!$W$5=E$28,賞与!$E$15,"")</f>
        <v/>
      </c>
      <c r="F67" s="588" t="str">
        <f>IF(☆start!$W$5=F$28,賞与!$E$15,"")</f>
        <v/>
      </c>
      <c r="G67" s="588">
        <f>IF(☆start!$W$5=G$28,賞与!$E$15,"")</f>
        <v>0</v>
      </c>
      <c r="H67" s="588" t="str">
        <f>IF(☆start!$W$5=H$28,賞与!$E$15,"")</f>
        <v/>
      </c>
      <c r="I67" s="588" t="str">
        <f>IF(☆start!$W$5=I$28,賞与!$E$15,"")</f>
        <v/>
      </c>
      <c r="J67" s="588" t="str">
        <f>IF(☆start!$W$5=J$28,賞与!$E$15,"")</f>
        <v/>
      </c>
      <c r="K67" s="588" t="str">
        <f>IF(☆start!$W$5=K$28,賞与!$E$15,"")</f>
        <v/>
      </c>
      <c r="L67" s="588" t="str">
        <f>IF(☆start!$W$5=L$28,賞与!$E$15,"")</f>
        <v/>
      </c>
      <c r="M67" s="588" t="str">
        <f>IF(☆start!$W$5=M$28,賞与!$E$15,"")</f>
        <v/>
      </c>
      <c r="N67" s="588" t="str">
        <f>IF(☆start!$W$5=N$28,賞与!$E$15,"")</f>
        <v/>
      </c>
      <c r="O67" s="588" t="str">
        <f>IF(☆start!$W$5=O$28,賞与!$E$15,"")</f>
        <v/>
      </c>
      <c r="P67" s="589">
        <f t="shared" si="11"/>
        <v>0</v>
      </c>
      <c r="Q67" s="593"/>
      <c r="R67" s="593"/>
      <c r="S67" s="731"/>
      <c r="T67" s="594" t="str">
        <f t="shared" si="12"/>
        <v>支給金額</v>
      </c>
      <c r="U67" s="588" t="str">
        <f>IF(☆start!$W$5=U$28,賞与!$E$16,"")</f>
        <v/>
      </c>
      <c r="V67" s="588" t="str">
        <f>IF(☆start!$W$5=V$28,賞与!$E$16,"")</f>
        <v/>
      </c>
      <c r="W67" s="588" t="str">
        <f>IF(☆start!$W$5=W$28,賞与!$E$16,"")</f>
        <v/>
      </c>
      <c r="X67" s="588">
        <f>IF(☆start!$W$5=X$28,賞与!$E$16,"")</f>
        <v>0</v>
      </c>
      <c r="Y67" s="588" t="str">
        <f>IF(☆start!$W$5=Y$28,賞与!$E$16,"")</f>
        <v/>
      </c>
      <c r="Z67" s="588" t="str">
        <f>IF(☆start!$W$5=Z$28,賞与!$E$16,"")</f>
        <v/>
      </c>
      <c r="AA67" s="588" t="str">
        <f>IF(☆start!$W$5=AA$28,賞与!$E$16,"")</f>
        <v/>
      </c>
      <c r="AB67" s="588" t="str">
        <f>IF(☆start!$W$5=AB$28,賞与!$E$16,"")</f>
        <v/>
      </c>
      <c r="AC67" s="588" t="str">
        <f>IF(☆start!$W$5=AC$28,賞与!$E$16,"")</f>
        <v/>
      </c>
      <c r="AD67" s="588" t="str">
        <f>IF(☆start!$W$5=AD$28,賞与!$E$16,"")</f>
        <v/>
      </c>
      <c r="AE67" s="588" t="str">
        <f>IF(☆start!$W$5=AE$28,賞与!$E$16,"")</f>
        <v/>
      </c>
      <c r="AF67" s="588" t="str">
        <f>IF(☆start!$W$5=AF$28,賞与!$E$16,"")</f>
        <v/>
      </c>
      <c r="AG67" s="589">
        <f t="shared" si="13"/>
        <v>0</v>
      </c>
    </row>
    <row r="68" spans="1:33" ht="13.5" customHeight="1">
      <c r="A68" s="20"/>
      <c r="B68" s="729" t="s">
        <v>250</v>
      </c>
      <c r="C68" s="594" t="str">
        <f t="shared" si="14"/>
        <v>健康保険</v>
      </c>
      <c r="D68" s="588" t="str">
        <f>IF(☆start!$W$5=D$28,賞与!$F$15,"")</f>
        <v/>
      </c>
      <c r="E68" s="588" t="str">
        <f>IF(☆start!$W$5=E$28,賞与!$F$15,"")</f>
        <v/>
      </c>
      <c r="F68" s="588" t="str">
        <f>IF(☆start!$W$5=F$28,賞与!$F$15,"")</f>
        <v/>
      </c>
      <c r="G68" s="588">
        <f>IF(☆start!$W$5=G$28,賞与!$F$15,"")</f>
        <v>0</v>
      </c>
      <c r="H68" s="588" t="str">
        <f>IF(☆start!$W$5=H$28,賞与!$F$15,"")</f>
        <v/>
      </c>
      <c r="I68" s="588" t="str">
        <f>IF(☆start!$W$5=I$28,賞与!$F$15,"")</f>
        <v/>
      </c>
      <c r="J68" s="588" t="str">
        <f>IF(☆start!$W$5=J$28,賞与!$F$15,"")</f>
        <v/>
      </c>
      <c r="K68" s="588" t="str">
        <f>IF(☆start!$W$5=K$28,賞与!$F$15,"")</f>
        <v/>
      </c>
      <c r="L68" s="588" t="str">
        <f>IF(☆start!$W$5=L$28,賞与!$F$15,"")</f>
        <v/>
      </c>
      <c r="M68" s="588" t="str">
        <f>IF(☆start!$W$5=M$28,賞与!$F$15,"")</f>
        <v/>
      </c>
      <c r="N68" s="588" t="str">
        <f>IF(☆start!$W$5=N$28,賞与!$F$15,"")</f>
        <v/>
      </c>
      <c r="O68" s="588" t="str">
        <f>IF(☆start!$W$5=O$28,賞与!$F$15,"")</f>
        <v/>
      </c>
      <c r="P68" s="589">
        <f t="shared" si="11"/>
        <v>0</v>
      </c>
      <c r="Q68" s="593"/>
      <c r="R68" s="593"/>
      <c r="S68" s="729" t="s">
        <v>250</v>
      </c>
      <c r="T68" s="594" t="str">
        <f t="shared" si="12"/>
        <v>健康保険</v>
      </c>
      <c r="U68" s="588" t="str">
        <f>IF(☆start!$W$5=U$28,賞与!$F$16,"")</f>
        <v/>
      </c>
      <c r="V68" s="588" t="str">
        <f>IF(☆start!$W$5=V$28,賞与!$F$16,"")</f>
        <v/>
      </c>
      <c r="W68" s="588" t="str">
        <f>IF(☆start!$W$5=W$28,賞与!$F$16,"")</f>
        <v/>
      </c>
      <c r="X68" s="588">
        <f>IF(☆start!$W$5=X$28,賞与!$F$16,"")</f>
        <v>0</v>
      </c>
      <c r="Y68" s="588" t="str">
        <f>IF(☆start!$W$5=Y$28,賞与!$F$16,"")</f>
        <v/>
      </c>
      <c r="Z68" s="588" t="str">
        <f>IF(☆start!$W$5=Z$28,賞与!$F$16,"")</f>
        <v/>
      </c>
      <c r="AA68" s="588" t="str">
        <f>IF(☆start!$W$5=AA$28,賞与!$F$16,"")</f>
        <v/>
      </c>
      <c r="AB68" s="588" t="str">
        <f>IF(☆start!$W$5=AB$28,賞与!$F$16,"")</f>
        <v/>
      </c>
      <c r="AC68" s="588" t="str">
        <f>IF(☆start!$W$5=AC$28,賞与!$F$16,"")</f>
        <v/>
      </c>
      <c r="AD68" s="588" t="str">
        <f>IF(☆start!$W$5=AD$28,賞与!$F$16,"")</f>
        <v/>
      </c>
      <c r="AE68" s="588" t="str">
        <f>IF(☆start!$W$5=AE$28,賞与!$F$16,"")</f>
        <v/>
      </c>
      <c r="AF68" s="588" t="str">
        <f>IF(☆start!$W$5=AF$28,賞与!$F$16,"")</f>
        <v/>
      </c>
      <c r="AG68" s="589">
        <f t="shared" si="13"/>
        <v>0</v>
      </c>
    </row>
    <row r="69" spans="1:33">
      <c r="A69" s="20"/>
      <c r="B69" s="730"/>
      <c r="C69" s="594" t="str">
        <f t="shared" si="14"/>
        <v>厚生年金</v>
      </c>
      <c r="D69" s="588" t="str">
        <f>IF(☆start!$W$5=D$28,賞与!$G$15,"")</f>
        <v/>
      </c>
      <c r="E69" s="588" t="str">
        <f>IF(☆start!$W$5=E$28,賞与!$G$15,"")</f>
        <v/>
      </c>
      <c r="F69" s="588" t="str">
        <f>IF(☆start!$W$5=F$28,賞与!$G$15,"")</f>
        <v/>
      </c>
      <c r="G69" s="588">
        <f>IF(☆start!$W$5=G$28,賞与!$G$15,"")</f>
        <v>0</v>
      </c>
      <c r="H69" s="588" t="str">
        <f>IF(☆start!$W$5=H$28,賞与!$G$15,"")</f>
        <v/>
      </c>
      <c r="I69" s="588" t="str">
        <f>IF(☆start!$W$5=I$28,賞与!$G$15,"")</f>
        <v/>
      </c>
      <c r="J69" s="588" t="str">
        <f>IF(☆start!$W$5=J$28,賞与!$G$15,"")</f>
        <v/>
      </c>
      <c r="K69" s="588" t="str">
        <f>IF(☆start!$W$5=K$28,賞与!$G$15,"")</f>
        <v/>
      </c>
      <c r="L69" s="588" t="str">
        <f>IF(☆start!$W$5=L$28,賞与!$G$15,"")</f>
        <v/>
      </c>
      <c r="M69" s="588" t="str">
        <f>IF(☆start!$W$5=M$28,賞与!$G$15,"")</f>
        <v/>
      </c>
      <c r="N69" s="588" t="str">
        <f>IF(☆start!$W$5=N$28,賞与!$G$15,"")</f>
        <v/>
      </c>
      <c r="O69" s="588" t="str">
        <f>IF(☆start!$W$5=O$28,賞与!$G$15,"")</f>
        <v/>
      </c>
      <c r="P69" s="589">
        <f t="shared" si="11"/>
        <v>0</v>
      </c>
      <c r="Q69" s="593"/>
      <c r="R69" s="593"/>
      <c r="S69" s="730"/>
      <c r="T69" s="594" t="str">
        <f t="shared" si="12"/>
        <v>厚生年金</v>
      </c>
      <c r="U69" s="588" t="str">
        <f>IF(☆start!$W$5=U$28,賞与!$G$16,"")</f>
        <v/>
      </c>
      <c r="V69" s="588" t="str">
        <f>IF(☆start!$W$5=V$28,賞与!$G$16,"")</f>
        <v/>
      </c>
      <c r="W69" s="588" t="str">
        <f>IF(☆start!$W$5=W$28,賞与!$G$16,"")</f>
        <v/>
      </c>
      <c r="X69" s="588">
        <f>IF(☆start!$W$5=X$28,賞与!$G$16,"")</f>
        <v>0</v>
      </c>
      <c r="Y69" s="588" t="str">
        <f>IF(☆start!$W$5=Y$28,賞与!$G$16,"")</f>
        <v/>
      </c>
      <c r="Z69" s="588" t="str">
        <f>IF(☆start!$W$5=Z$28,賞与!$G$16,"")</f>
        <v/>
      </c>
      <c r="AA69" s="588" t="str">
        <f>IF(☆start!$W$5=AA$28,賞与!$G$16,"")</f>
        <v/>
      </c>
      <c r="AB69" s="588" t="str">
        <f>IF(☆start!$W$5=AB$28,賞与!$G$16,"")</f>
        <v/>
      </c>
      <c r="AC69" s="588" t="str">
        <f>IF(☆start!$W$5=AC$28,賞与!$G$16,"")</f>
        <v/>
      </c>
      <c r="AD69" s="588" t="str">
        <f>IF(☆start!$W$5=AD$28,賞与!$G$16,"")</f>
        <v/>
      </c>
      <c r="AE69" s="588" t="str">
        <f>IF(☆start!$W$5=AE$28,賞与!$G$16,"")</f>
        <v/>
      </c>
      <c r="AF69" s="588" t="str">
        <f>IF(☆start!$W$5=AF$28,賞与!$G$16,"")</f>
        <v/>
      </c>
      <c r="AG69" s="589">
        <f t="shared" si="13"/>
        <v>0</v>
      </c>
    </row>
    <row r="70" spans="1:33">
      <c r="A70" s="20"/>
      <c r="B70" s="730"/>
      <c r="C70" s="594" t="str">
        <f t="shared" si="14"/>
        <v>所得税</v>
      </c>
      <c r="D70" s="588" t="str">
        <f>IF(☆start!$W$5=D$28,賞与!$H$15,"")</f>
        <v/>
      </c>
      <c r="E70" s="588" t="str">
        <f>IF(☆start!$W$5=E$28,賞与!$H$15,"")</f>
        <v/>
      </c>
      <c r="F70" s="588" t="str">
        <f>IF(☆start!$W$5=F$28,賞与!$H$15,"")</f>
        <v/>
      </c>
      <c r="G70" s="588">
        <f>IF(☆start!$W$5=G$28,賞与!$H$15,"")</f>
        <v>0</v>
      </c>
      <c r="H70" s="588" t="str">
        <f>IF(☆start!$W$5=H$28,賞与!$H$15,"")</f>
        <v/>
      </c>
      <c r="I70" s="588" t="str">
        <f>IF(☆start!$W$5=I$28,賞与!$H$15,"")</f>
        <v/>
      </c>
      <c r="J70" s="588" t="str">
        <f>IF(☆start!$W$5=J$28,賞与!$H$15,"")</f>
        <v/>
      </c>
      <c r="K70" s="588" t="str">
        <f>IF(☆start!$W$5=K$28,賞与!$H$15,"")</f>
        <v/>
      </c>
      <c r="L70" s="588" t="str">
        <f>IF(☆start!$W$5=L$28,賞与!$H$15,"")</f>
        <v/>
      </c>
      <c r="M70" s="588" t="str">
        <f>IF(☆start!$W$5=M$28,賞与!$H$15,"")</f>
        <v/>
      </c>
      <c r="N70" s="588" t="str">
        <f>IF(☆start!$W$5=N$28,賞与!$H$15,"")</f>
        <v/>
      </c>
      <c r="O70" s="588" t="str">
        <f>IF(☆start!$W$5=O$28,賞与!$H$15,"")</f>
        <v/>
      </c>
      <c r="P70" s="589">
        <f t="shared" si="11"/>
        <v>0</v>
      </c>
      <c r="Q70" s="593"/>
      <c r="R70" s="593"/>
      <c r="S70" s="730"/>
      <c r="T70" s="594" t="str">
        <f t="shared" si="12"/>
        <v>所得税</v>
      </c>
      <c r="U70" s="588" t="str">
        <f>IF(☆start!$W$5=U$28,賞与!$H$16,"")</f>
        <v/>
      </c>
      <c r="V70" s="588" t="str">
        <f>IF(☆start!$W$5=V$28,賞与!$H$16,"")</f>
        <v/>
      </c>
      <c r="W70" s="588" t="str">
        <f>IF(☆start!$W$5=W$28,賞与!$H$16,"")</f>
        <v/>
      </c>
      <c r="X70" s="588">
        <f>IF(☆start!$W$5=X$28,賞与!$H$16,"")</f>
        <v>0</v>
      </c>
      <c r="Y70" s="588" t="str">
        <f>IF(☆start!$W$5=Y$28,賞与!$H$16,"")</f>
        <v/>
      </c>
      <c r="Z70" s="588" t="str">
        <f>IF(☆start!$W$5=Z$28,賞与!$H$16,"")</f>
        <v/>
      </c>
      <c r="AA70" s="588" t="str">
        <f>IF(☆start!$W$5=AA$28,賞与!$H$16,"")</f>
        <v/>
      </c>
      <c r="AB70" s="588" t="str">
        <f>IF(☆start!$W$5=AB$28,賞与!$H$16,"")</f>
        <v/>
      </c>
      <c r="AC70" s="588" t="str">
        <f>IF(☆start!$W$5=AC$28,賞与!$H$16,"")</f>
        <v/>
      </c>
      <c r="AD70" s="588" t="str">
        <f>IF(☆start!$W$5=AD$28,賞与!$H$16,"")</f>
        <v/>
      </c>
      <c r="AE70" s="588" t="str">
        <f>IF(☆start!$W$5=AE$28,賞与!$H$16,"")</f>
        <v/>
      </c>
      <c r="AF70" s="588" t="str">
        <f>IF(☆start!$W$5=AF$28,賞与!$H$16,"")</f>
        <v/>
      </c>
      <c r="AG70" s="589">
        <f t="shared" si="13"/>
        <v>0</v>
      </c>
    </row>
    <row r="71" spans="1:33">
      <c r="A71" s="20"/>
      <c r="B71" s="730"/>
      <c r="C71" s="594">
        <f t="shared" si="14"/>
        <v>0</v>
      </c>
      <c r="D71" s="588" t="str">
        <f>IF(☆start!$W$5=D$28,賞与!$I$15,"")</f>
        <v/>
      </c>
      <c r="E71" s="588" t="str">
        <f>IF(☆start!$W$5=E$28,賞与!$I$15,"")</f>
        <v/>
      </c>
      <c r="F71" s="588" t="str">
        <f>IF(☆start!$W$5=F$28,賞与!$I$15,"")</f>
        <v/>
      </c>
      <c r="G71" s="588">
        <f>IF(☆start!$W$5=G$28,賞与!$I$15,"")</f>
        <v>0</v>
      </c>
      <c r="H71" s="588" t="str">
        <f>IF(☆start!$W$5=H$28,賞与!$I$15,"")</f>
        <v/>
      </c>
      <c r="I71" s="588" t="str">
        <f>IF(☆start!$W$5=I$28,賞与!$I$15,"")</f>
        <v/>
      </c>
      <c r="J71" s="588" t="str">
        <f>IF(☆start!$W$5=J$28,賞与!$I$15,"")</f>
        <v/>
      </c>
      <c r="K71" s="588" t="str">
        <f>IF(☆start!$W$5=K$28,賞与!$I$15,"")</f>
        <v/>
      </c>
      <c r="L71" s="588" t="str">
        <f>IF(☆start!$W$5=L$28,賞与!$I$15,"")</f>
        <v/>
      </c>
      <c r="M71" s="588" t="str">
        <f>IF(☆start!$W$5=M$28,賞与!$I$15,"")</f>
        <v/>
      </c>
      <c r="N71" s="588" t="str">
        <f>IF(☆start!$W$5=N$28,賞与!$I$15,"")</f>
        <v/>
      </c>
      <c r="O71" s="588" t="str">
        <f>IF(☆start!$W$5=O$28,賞与!$I$15,"")</f>
        <v/>
      </c>
      <c r="P71" s="589">
        <f t="shared" si="11"/>
        <v>0</v>
      </c>
      <c r="Q71" s="593"/>
      <c r="R71" s="593"/>
      <c r="S71" s="730"/>
      <c r="T71" s="594">
        <f t="shared" si="12"/>
        <v>0</v>
      </c>
      <c r="U71" s="588" t="str">
        <f>IF(☆start!$W$5=U$28,賞与!$I$16,"")</f>
        <v/>
      </c>
      <c r="V71" s="588" t="str">
        <f>IF(☆start!$W$5=V$28,賞与!$I$16,"")</f>
        <v/>
      </c>
      <c r="W71" s="588" t="str">
        <f>IF(☆start!$W$5=W$28,賞与!$I$16,"")</f>
        <v/>
      </c>
      <c r="X71" s="588">
        <f>IF(☆start!$W$5=X$28,賞与!$I$16,"")</f>
        <v>0</v>
      </c>
      <c r="Y71" s="588" t="str">
        <f>IF(☆start!$W$5=Y$28,賞与!$I$16,"")</f>
        <v/>
      </c>
      <c r="Z71" s="588" t="str">
        <f>IF(☆start!$W$5=Z$28,賞与!$I$16,"")</f>
        <v/>
      </c>
      <c r="AA71" s="588" t="str">
        <f>IF(☆start!$W$5=AA$28,賞与!$I$16,"")</f>
        <v/>
      </c>
      <c r="AB71" s="588" t="str">
        <f>IF(☆start!$W$5=AB$28,賞与!$I$16,"")</f>
        <v/>
      </c>
      <c r="AC71" s="588" t="str">
        <f>IF(☆start!$W$5=AC$28,賞与!$I$16,"")</f>
        <v/>
      </c>
      <c r="AD71" s="588" t="str">
        <f>IF(☆start!$W$5=AD$28,賞与!$I$16,"")</f>
        <v/>
      </c>
      <c r="AE71" s="588" t="str">
        <f>IF(☆start!$W$5=AE$28,賞与!$I$16,"")</f>
        <v/>
      </c>
      <c r="AF71" s="588" t="str">
        <f>IF(☆start!$W$5=AF$28,賞与!$I$16,"")</f>
        <v/>
      </c>
      <c r="AG71" s="589">
        <f t="shared" si="13"/>
        <v>0</v>
      </c>
    </row>
    <row r="72" spans="1:33">
      <c r="A72" s="20"/>
      <c r="B72" s="731"/>
      <c r="C72" s="594">
        <f t="shared" si="14"/>
        <v>0</v>
      </c>
      <c r="D72" s="588" t="str">
        <f>IF(☆start!$W$5=D$28,賞与!$J$15,"")</f>
        <v/>
      </c>
      <c r="E72" s="588" t="str">
        <f>IF(☆start!$W$5=E$28,賞与!$J$15,"")</f>
        <v/>
      </c>
      <c r="F72" s="588" t="str">
        <f>IF(☆start!$W$5=F$28,賞与!$J$15,"")</f>
        <v/>
      </c>
      <c r="G72" s="588">
        <f>IF(☆start!$W$5=G$28,賞与!$J$15,"")</f>
        <v>0</v>
      </c>
      <c r="H72" s="588" t="str">
        <f>IF(☆start!$W$5=H$28,賞与!$J$15,"")</f>
        <v/>
      </c>
      <c r="I72" s="588" t="str">
        <f>IF(☆start!$W$5=I$28,賞与!$J$15,"")</f>
        <v/>
      </c>
      <c r="J72" s="588" t="str">
        <f>IF(☆start!$W$5=J$28,賞与!$J$15,"")</f>
        <v/>
      </c>
      <c r="K72" s="588" t="str">
        <f>IF(☆start!$W$5=K$28,賞与!$J$15,"")</f>
        <v/>
      </c>
      <c r="L72" s="588" t="str">
        <f>IF(☆start!$W$5=L$28,賞与!$J$15,"")</f>
        <v/>
      </c>
      <c r="M72" s="588" t="str">
        <f>IF(☆start!$W$5=M$28,賞与!$J$15,"")</f>
        <v/>
      </c>
      <c r="N72" s="588" t="str">
        <f>IF(☆start!$W$5=N$28,賞与!$J$15,"")</f>
        <v/>
      </c>
      <c r="O72" s="588" t="str">
        <f>IF(☆start!$W$5=O$28,賞与!$J$15,"")</f>
        <v/>
      </c>
      <c r="P72" s="589">
        <f t="shared" si="11"/>
        <v>0</v>
      </c>
      <c r="Q72" s="593"/>
      <c r="R72" s="593"/>
      <c r="S72" s="731"/>
      <c r="T72" s="594">
        <f t="shared" si="12"/>
        <v>0</v>
      </c>
      <c r="U72" s="588" t="str">
        <f>IF(☆start!$W$5=U$28,賞与!$J$16,"")</f>
        <v/>
      </c>
      <c r="V72" s="588" t="str">
        <f>IF(☆start!$W$5=V$28,賞与!$J$16,"")</f>
        <v/>
      </c>
      <c r="W72" s="588" t="str">
        <f>IF(☆start!$W$5=W$28,賞与!$J$16,"")</f>
        <v/>
      </c>
      <c r="X72" s="588">
        <f>IF(☆start!$W$5=X$28,賞与!$J$16,"")</f>
        <v>0</v>
      </c>
      <c r="Y72" s="588" t="str">
        <f>IF(☆start!$W$5=Y$28,賞与!$J$16,"")</f>
        <v/>
      </c>
      <c r="Z72" s="588" t="str">
        <f>IF(☆start!$W$5=Z$28,賞与!$J$16,"")</f>
        <v/>
      </c>
      <c r="AA72" s="588" t="str">
        <f>IF(☆start!$W$5=AA$28,賞与!$J$16,"")</f>
        <v/>
      </c>
      <c r="AB72" s="588" t="str">
        <f>IF(☆start!$W$5=AB$28,賞与!$J$16,"")</f>
        <v/>
      </c>
      <c r="AC72" s="588" t="str">
        <f>IF(☆start!$W$5=AC$28,賞与!$J$16,"")</f>
        <v/>
      </c>
      <c r="AD72" s="588" t="str">
        <f>IF(☆start!$W$5=AD$28,賞与!$J$16,"")</f>
        <v/>
      </c>
      <c r="AE72" s="588" t="str">
        <f>IF(☆start!$W$5=AE$28,賞与!$J$16,"")</f>
        <v/>
      </c>
      <c r="AF72" s="588" t="str">
        <f>IF(☆start!$W$5=AF$28,賞与!$J$16,"")</f>
        <v/>
      </c>
      <c r="AG72" s="589">
        <f t="shared" si="13"/>
        <v>0</v>
      </c>
    </row>
    <row r="73" spans="1:33">
      <c r="A73" s="20"/>
      <c r="B73" s="595"/>
      <c r="C73" s="610" t="str">
        <f t="shared" si="14"/>
        <v>支給金額</v>
      </c>
      <c r="D73" s="588" t="str">
        <f>IF(☆start!$W$5=D$28,賞与!$K$15,"")</f>
        <v/>
      </c>
      <c r="E73" s="588" t="str">
        <f>IF(☆start!$W$5=E$28,賞与!$K$15,"")</f>
        <v/>
      </c>
      <c r="F73" s="588" t="str">
        <f>IF(☆start!$W$5=F$28,賞与!$K$15,"")</f>
        <v/>
      </c>
      <c r="G73" s="588">
        <f>IF(☆start!$W$5=G$28,賞与!$K$15,"")</f>
        <v>0</v>
      </c>
      <c r="H73" s="588" t="str">
        <f>IF(☆start!$W$5=H$28,賞与!$K$15,"")</f>
        <v/>
      </c>
      <c r="I73" s="588" t="str">
        <f>IF(☆start!$W$5=I$28,賞与!$K$15,"")</f>
        <v/>
      </c>
      <c r="J73" s="588" t="str">
        <f>IF(☆start!$W$5=J$28,賞与!$K$15,"")</f>
        <v/>
      </c>
      <c r="K73" s="588" t="str">
        <f>IF(☆start!$W$5=K$28,賞与!$K$15,"")</f>
        <v/>
      </c>
      <c r="L73" s="588" t="str">
        <f>IF(☆start!$W$5=L$28,賞与!$K$15,"")</f>
        <v/>
      </c>
      <c r="M73" s="588" t="str">
        <f>IF(☆start!$W$5=M$28,賞与!$K$15,"")</f>
        <v/>
      </c>
      <c r="N73" s="588" t="str">
        <f>IF(☆start!$W$5=N$28,賞与!$K$15,"")</f>
        <v/>
      </c>
      <c r="O73" s="588" t="str">
        <f>IF(☆start!$W$5=O$28,賞与!$K$15,"")</f>
        <v/>
      </c>
      <c r="P73" s="589">
        <f t="shared" si="11"/>
        <v>0</v>
      </c>
      <c r="Q73" s="593"/>
      <c r="R73" s="593"/>
      <c r="S73" s="595"/>
      <c r="T73" s="610" t="str">
        <f t="shared" si="12"/>
        <v>支給金額</v>
      </c>
      <c r="U73" s="588" t="str">
        <f>IF(☆start!$W$5=U$28,賞与!$K$16,"")</f>
        <v/>
      </c>
      <c r="V73" s="588" t="str">
        <f>IF(☆start!$W$5=V$28,賞与!$K$16,"")</f>
        <v/>
      </c>
      <c r="W73" s="588" t="str">
        <f>IF(☆start!$W$5=W$28,賞与!$K$16,"")</f>
        <v/>
      </c>
      <c r="X73" s="588">
        <f>IF(☆start!$W$5=X$28,賞与!$K$16,"")</f>
        <v>0</v>
      </c>
      <c r="Y73" s="588" t="str">
        <f>IF(☆start!$W$5=Y$28,賞与!$K$16,"")</f>
        <v/>
      </c>
      <c r="Z73" s="588" t="str">
        <f>IF(☆start!$W$5=Z$28,賞与!$K$16,"")</f>
        <v/>
      </c>
      <c r="AA73" s="588" t="str">
        <f>IF(☆start!$W$5=AA$28,賞与!$K$16,"")</f>
        <v/>
      </c>
      <c r="AB73" s="588" t="str">
        <f>IF(☆start!$W$5=AB$28,賞与!$K$16,"")</f>
        <v/>
      </c>
      <c r="AC73" s="588" t="str">
        <f>IF(☆start!$W$5=AC$28,賞与!$K$16,"")</f>
        <v/>
      </c>
      <c r="AD73" s="588" t="str">
        <f>IF(☆start!$W$5=AD$28,賞与!$K$16,"")</f>
        <v/>
      </c>
      <c r="AE73" s="588" t="str">
        <f>IF(☆start!$W$5=AE$28,賞与!$K$16,"")</f>
        <v/>
      </c>
      <c r="AF73" s="588" t="str">
        <f>IF(☆start!$W$5=AF$28,賞与!$K$16,"")</f>
        <v/>
      </c>
      <c r="AG73" s="589">
        <f t="shared" si="13"/>
        <v>0</v>
      </c>
    </row>
  </sheetData>
  <mergeCells count="21">
    <mergeCell ref="S16:S23"/>
    <mergeCell ref="B16:B23"/>
    <mergeCell ref="A1:C1"/>
    <mergeCell ref="B4:B15"/>
    <mergeCell ref="S4:S15"/>
    <mergeCell ref="S29:S31"/>
    <mergeCell ref="S25:T25"/>
    <mergeCell ref="B42:B50"/>
    <mergeCell ref="S37:T37"/>
    <mergeCell ref="B29:B31"/>
    <mergeCell ref="B32:B36"/>
    <mergeCell ref="S32:S36"/>
    <mergeCell ref="B51:B59"/>
    <mergeCell ref="S42:S50"/>
    <mergeCell ref="S51:S60"/>
    <mergeCell ref="S65:S67"/>
    <mergeCell ref="S68:S72"/>
    <mergeCell ref="B65:B67"/>
    <mergeCell ref="B68:B72"/>
    <mergeCell ref="B61:C61"/>
    <mergeCell ref="S61:T61"/>
  </mergeCells>
  <phoneticPr fontId="3"/>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説明書</vt:lpstr>
      <vt:lpstr>賞与</vt:lpstr>
      <vt:lpstr>社員明細書</vt:lpstr>
      <vt:lpstr>時給支払明細書</vt:lpstr>
      <vt:lpstr>☆start</vt:lpstr>
      <vt:lpstr>集計表</vt:lpstr>
      <vt:lpstr>時給社員A</vt:lpstr>
      <vt:lpstr>時給社員B</vt:lpstr>
      <vt:lpstr>年末調整用集計</vt:lpstr>
      <vt:lpstr>年調原本</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 kooji hirano</cp:lastModifiedBy>
  <cp:lastPrinted>2007-01-29T05:57:02Z</cp:lastPrinted>
  <dcterms:created xsi:type="dcterms:W3CDTF">2003-02-21T06:53:29Z</dcterms:created>
  <dcterms:modified xsi:type="dcterms:W3CDTF">2013-12-06T04:31:16Z</dcterms:modified>
</cp:coreProperties>
</file>